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Sheet1" sheetId="1" r:id="rId1"/>
  </sheets>
  <definedNames>
    <definedName name="_xlnm.Print_Area" localSheetId="0">'Sheet1'!$A$1:$BN$100</definedName>
    <definedName name="_xlnm.Print_Titles" localSheetId="0">'Sheet1'!$A:$D,'Sheet1'!$1:$3</definedName>
  </definedNames>
  <calcPr fullCalcOnLoad="1"/>
</workbook>
</file>

<file path=xl/comments1.xml><?xml version="1.0" encoding="utf-8"?>
<comments xmlns="http://schemas.openxmlformats.org/spreadsheetml/2006/main">
  <authors>
    <author>Gunther Freehill</author>
  </authors>
  <commentList>
    <comment ref="A78" authorId="0">
      <text>
        <r>
          <rPr>
            <b/>
            <sz val="8"/>
            <rFont val="Tahoma"/>
            <family val="0"/>
          </rPr>
          <t>Gunther Freehill:</t>
        </r>
        <r>
          <rPr>
            <sz val="8"/>
            <rFont val="Tahoma"/>
            <family val="0"/>
          </rPr>
          <t xml:space="preserve">
Indirect or administrative cost only</t>
        </r>
      </text>
    </comment>
    <comment ref="A85" authorId="0">
      <text>
        <r>
          <rPr>
            <b/>
            <sz val="8"/>
            <rFont val="Tahoma"/>
            <family val="0"/>
          </rPr>
          <t>Gunther Freehill:</t>
        </r>
        <r>
          <rPr>
            <sz val="8"/>
            <rFont val="Tahoma"/>
            <family val="0"/>
          </rPr>
          <t xml:space="preserve">
OK as direct cost.  Justification required, allocation on basis of service provider insured.</t>
        </r>
      </text>
    </comment>
    <comment ref="A79" authorId="0">
      <text>
        <r>
          <rPr>
            <b/>
            <sz val="8"/>
            <rFont val="Tahoma"/>
            <family val="0"/>
          </rPr>
          <t>Gunther Freehill:</t>
        </r>
        <r>
          <rPr>
            <sz val="8"/>
            <rFont val="Tahoma"/>
            <family val="0"/>
          </rPr>
          <t xml:space="preserve">
Justification required, with description of allocation.</t>
        </r>
      </text>
    </comment>
    <comment ref="A74" authorId="0">
      <text>
        <r>
          <rPr>
            <b/>
            <sz val="8"/>
            <rFont val="Tahoma"/>
            <family val="0"/>
          </rPr>
          <t>Gunther Freehill:</t>
        </r>
        <r>
          <rPr>
            <sz val="8"/>
            <rFont val="Tahoma"/>
            <family val="0"/>
          </rPr>
          <t xml:space="preserve">
Justification required, with description of allocation.</t>
        </r>
      </text>
    </comment>
    <comment ref="A34" authorId="0">
      <text>
        <r>
          <rPr>
            <b/>
            <sz val="8"/>
            <rFont val="Tahoma"/>
            <family val="0"/>
          </rPr>
          <t>Gunther Freehill:</t>
        </r>
        <r>
          <rPr>
            <sz val="8"/>
            <rFont val="Tahoma"/>
            <family val="0"/>
          </rPr>
          <t xml:space="preserve">
All communications costs "lumped" in this item.  Should be allocated by FTE</t>
        </r>
      </text>
    </comment>
    <comment ref="A29" authorId="0">
      <text>
        <r>
          <rPr>
            <b/>
            <sz val="8"/>
            <rFont val="Tahoma"/>
            <family val="0"/>
          </rPr>
          <t>Gunther Freehill:</t>
        </r>
        <r>
          <rPr>
            <sz val="8"/>
            <rFont val="Tahoma"/>
            <family val="0"/>
          </rPr>
          <t xml:space="preserve">
Allocation by FTE, unless specific supplies required.</t>
        </r>
      </text>
    </comment>
    <comment ref="A75" authorId="0">
      <text>
        <r>
          <rPr>
            <b/>
            <sz val="8"/>
            <rFont val="Tahoma"/>
            <family val="0"/>
          </rPr>
          <t>Gunther Freehill:</t>
        </r>
        <r>
          <rPr>
            <sz val="8"/>
            <rFont val="Tahoma"/>
            <family val="0"/>
          </rPr>
          <t xml:space="preserve">
Justification required, descriting the proportion of total occupancy for drug storage.</t>
        </r>
      </text>
    </comment>
    <comment ref="A77" authorId="0">
      <text>
        <r>
          <rPr>
            <b/>
            <sz val="8"/>
            <rFont val="Tahoma"/>
            <family val="0"/>
          </rPr>
          <t>Gunther Freehill:</t>
        </r>
        <r>
          <rPr>
            <sz val="8"/>
            <rFont val="Tahoma"/>
            <family val="0"/>
          </rPr>
          <t xml:space="preserve">
Justification required, including allocation of square footage</t>
        </r>
      </text>
    </comment>
  </commentList>
</comments>
</file>

<file path=xl/sharedStrings.xml><?xml version="1.0" encoding="utf-8"?>
<sst xmlns="http://schemas.openxmlformats.org/spreadsheetml/2006/main" count="205" uniqueCount="108">
  <si>
    <t>Item</t>
  </si>
  <si>
    <t>Annual Cost</t>
  </si>
  <si>
    <t>No. of Months</t>
  </si>
  <si>
    <t>Projected Cost</t>
  </si>
  <si>
    <t>Undetermined</t>
  </si>
  <si>
    <t>TOTAL</t>
  </si>
  <si>
    <t>Program Support</t>
  </si>
  <si>
    <t>Percent</t>
  </si>
  <si>
    <t>Amount</t>
  </si>
  <si>
    <t>TOTAL FTE</t>
  </si>
  <si>
    <t>Benefits</t>
  </si>
  <si>
    <t>Personnel Subtotal</t>
  </si>
  <si>
    <t>Equipment Subtotal</t>
  </si>
  <si>
    <t xml:space="preserve"> Supplies Subtotal</t>
  </si>
  <si>
    <t>Telephone</t>
  </si>
  <si>
    <t>Communications Subtotal</t>
  </si>
  <si>
    <t>Occupancy Costs</t>
  </si>
  <si>
    <t>Occupancy Subtotal</t>
  </si>
  <si>
    <t>Travel and Transportation Subtotal</t>
  </si>
  <si>
    <t>Other Costs</t>
  </si>
  <si>
    <t>Allocated</t>
  </si>
  <si>
    <t>Discrepancy</t>
  </si>
  <si>
    <t>Occupancy Cost per FTE</t>
  </si>
  <si>
    <t>Supplies Cost per FTE</t>
  </si>
  <si>
    <t>Communications Cost per FTE</t>
  </si>
  <si>
    <t>Total</t>
  </si>
  <si>
    <t>HIV Specialist</t>
  </si>
  <si>
    <t>Primary Care</t>
  </si>
  <si>
    <t>Medical Assistant</t>
  </si>
  <si>
    <t>Medical Receptionist</t>
  </si>
  <si>
    <t>Operations Director</t>
  </si>
  <si>
    <t>Contractual</t>
  </si>
  <si>
    <t>Medical Director</t>
  </si>
  <si>
    <t>Taxi Cab Fare</t>
  </si>
  <si>
    <t>General Office Supplies</t>
  </si>
  <si>
    <t>Internet</t>
  </si>
  <si>
    <t>Laboratory</t>
  </si>
  <si>
    <t>Postage</t>
  </si>
  <si>
    <t>Medical Subscriptions</t>
  </si>
  <si>
    <t>General Liability</t>
  </si>
  <si>
    <t>Professional Liability</t>
  </si>
  <si>
    <t>Health Fair Registration</t>
  </si>
  <si>
    <t>Drug Storage</t>
  </si>
  <si>
    <t>Mental Health</t>
  </si>
  <si>
    <t>Behavioral Health Manager</t>
  </si>
  <si>
    <t>Mental Health Specialist</t>
  </si>
  <si>
    <t>Psychiatrist</t>
  </si>
  <si>
    <t>Metro Fare</t>
  </si>
  <si>
    <t>Mental Health Assessments</t>
  </si>
  <si>
    <t>Community Fair Registration</t>
  </si>
  <si>
    <t>Substance Abuse</t>
  </si>
  <si>
    <t>Certified Addictions Counselor</t>
  </si>
  <si>
    <t>Snacks</t>
  </si>
  <si>
    <t>Malpractice Liability</t>
  </si>
  <si>
    <t>Medical Case Management</t>
  </si>
  <si>
    <t>Social Worker</t>
  </si>
  <si>
    <t>Intake Specialist</t>
  </si>
  <si>
    <t>Planners</t>
  </si>
  <si>
    <t>NASW Membership</t>
  </si>
  <si>
    <t>Food Bank</t>
  </si>
  <si>
    <t>Case Manager</t>
  </si>
  <si>
    <t>HIV Counselor</t>
  </si>
  <si>
    <t>Food Bank Coordinator</t>
  </si>
  <si>
    <t>Farmers Market Assistant</t>
  </si>
  <si>
    <t>Rental Truck, Gas</t>
  </si>
  <si>
    <t>Hygiene Kits</t>
  </si>
  <si>
    <t>Food Costs</t>
  </si>
  <si>
    <t>Food Bank Membership, Registration</t>
  </si>
  <si>
    <t>Food Storage</t>
  </si>
  <si>
    <t>Treatment Specialist</t>
  </si>
  <si>
    <t>Administration</t>
  </si>
  <si>
    <t>Executive Director</t>
  </si>
  <si>
    <t>Finance Manager</t>
  </si>
  <si>
    <t>Human Resources Consultant</t>
  </si>
  <si>
    <t>Mileage, Parking and Travel</t>
  </si>
  <si>
    <t>Audit and Bank Fees</t>
  </si>
  <si>
    <t>Registered Nurse</t>
  </si>
  <si>
    <t>Peer Leaders</t>
  </si>
  <si>
    <t>Timers</t>
  </si>
  <si>
    <t>Videos</t>
  </si>
  <si>
    <t>International Assoc Phys AIDS Care</t>
  </si>
  <si>
    <t>Association of Nurses in AIDS Care</t>
  </si>
  <si>
    <t>CTR Coordinator</t>
  </si>
  <si>
    <t>Mobile Unit (Gas)</t>
  </si>
  <si>
    <t>Pill Boxes</t>
  </si>
  <si>
    <t>Administrative, Indirect and Overhead (Rate only)</t>
  </si>
  <si>
    <t>CARE Act Part A 12V002</t>
  </si>
  <si>
    <t>CARE Act Part B 12V402</t>
  </si>
  <si>
    <t>Prevention 12V221</t>
  </si>
  <si>
    <t>Pevention w/ Positives</t>
  </si>
  <si>
    <t>Pevention w/ Negatives</t>
  </si>
  <si>
    <t>DC Appropriated 12V102</t>
  </si>
  <si>
    <t>DC Appropriated 12V113</t>
  </si>
  <si>
    <t>Billable Clinic HIV Testing (CTR)</t>
  </si>
  <si>
    <t>DC Appropriated 12V221</t>
  </si>
  <si>
    <t>Early Intervention</t>
  </si>
  <si>
    <t>Nutrition Theratpy</t>
  </si>
  <si>
    <t>Case Management</t>
  </si>
  <si>
    <t>MAI Case Management</t>
  </si>
  <si>
    <t>MAI Mental Health</t>
  </si>
  <si>
    <t>MAI Primary Care</t>
  </si>
  <si>
    <t>MAI Substance Abuse</t>
  </si>
  <si>
    <t>Psychosocial Support MAI</t>
  </si>
  <si>
    <t>MAI Outreach</t>
  </si>
  <si>
    <t>Contractual Subtotal</t>
  </si>
  <si>
    <t>Client Costs Subtotal</t>
  </si>
  <si>
    <t xml:space="preserve">Client Costs </t>
  </si>
  <si>
    <t>Other Costs Subtotal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</si>
</sst>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%;\(0.0%\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64" fontId="1" fillId="0" borderId="0" xfId="42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42" applyNumberFormat="1" applyFont="1" applyFill="1" applyAlignment="1">
      <alignment/>
    </xf>
    <xf numFmtId="165" fontId="0" fillId="0" borderId="0" xfId="57" applyNumberFormat="1" applyFont="1" applyAlignment="1">
      <alignment/>
    </xf>
    <xf numFmtId="164" fontId="0" fillId="0" borderId="0" xfId="42" applyNumberFormat="1" applyFont="1" applyAlignment="1">
      <alignment/>
    </xf>
    <xf numFmtId="166" fontId="0" fillId="0" borderId="0" xfId="57" applyNumberFormat="1" applyFont="1" applyFill="1" applyAlignment="1">
      <alignment/>
    </xf>
    <xf numFmtId="165" fontId="0" fillId="0" borderId="0" xfId="57" applyNumberFormat="1" applyFont="1" applyFill="1" applyAlignment="1">
      <alignment/>
    </xf>
    <xf numFmtId="0" fontId="0" fillId="0" borderId="0" xfId="0" applyAlignment="1">
      <alignment vertical="center" wrapText="1"/>
    </xf>
    <xf numFmtId="164" fontId="0" fillId="0" borderId="0" xfId="42" applyNumberFormat="1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42" applyNumberFormat="1" applyFont="1" applyFill="1" applyAlignment="1">
      <alignment vertical="center"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64" fontId="1" fillId="0" borderId="0" xfId="42" applyNumberFormat="1" applyFont="1" applyFill="1" applyAlignment="1">
      <alignment/>
    </xf>
    <xf numFmtId="43" fontId="1" fillId="0" borderId="0" xfId="42" applyFont="1" applyAlignment="1">
      <alignment/>
    </xf>
    <xf numFmtId="164" fontId="1" fillId="0" borderId="0" xfId="42" applyNumberFormat="1" applyFont="1" applyAlignment="1">
      <alignment/>
    </xf>
    <xf numFmtId="0" fontId="0" fillId="0" borderId="0" xfId="0" applyFill="1" applyAlignment="1">
      <alignment/>
    </xf>
    <xf numFmtId="165" fontId="1" fillId="0" borderId="0" xfId="57" applyNumberFormat="1" applyFont="1" applyFill="1" applyAlignment="1">
      <alignment/>
    </xf>
    <xf numFmtId="0" fontId="1" fillId="0" borderId="0" xfId="0" applyFon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43" fontId="1" fillId="0" borderId="0" xfId="42" applyFont="1" applyFill="1" applyAlignment="1">
      <alignment/>
    </xf>
    <xf numFmtId="165" fontId="1" fillId="0" borderId="0" xfId="57" applyNumberFormat="1" applyFont="1" applyAlignment="1">
      <alignment/>
    </xf>
    <xf numFmtId="164" fontId="1" fillId="0" borderId="0" xfId="42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9" fontId="0" fillId="0" borderId="0" xfId="57" applyFont="1" applyAlignment="1">
      <alignment/>
    </xf>
    <xf numFmtId="165" fontId="0" fillId="37" borderId="0" xfId="57" applyNumberFormat="1" applyFont="1" applyFill="1" applyAlignment="1">
      <alignment/>
    </xf>
    <xf numFmtId="164" fontId="0" fillId="37" borderId="0" xfId="42" applyNumberFormat="1" applyFont="1" applyFill="1" applyAlignment="1">
      <alignment/>
    </xf>
    <xf numFmtId="0" fontId="0" fillId="37" borderId="0" xfId="0" applyFill="1" applyAlignment="1">
      <alignment/>
    </xf>
    <xf numFmtId="165" fontId="1" fillId="37" borderId="0" xfId="42" applyNumberFormat="1" applyFont="1" applyFill="1" applyAlignment="1">
      <alignment/>
    </xf>
    <xf numFmtId="44" fontId="1" fillId="37" borderId="0" xfId="44" applyFont="1" applyFill="1" applyAlignment="1">
      <alignment/>
    </xf>
    <xf numFmtId="0" fontId="1" fillId="37" borderId="0" xfId="0" applyFont="1" applyFill="1" applyAlignment="1">
      <alignment/>
    </xf>
    <xf numFmtId="164" fontId="1" fillId="37" borderId="0" xfId="42" applyNumberFormat="1" applyFont="1" applyFill="1" applyAlignment="1">
      <alignment/>
    </xf>
    <xf numFmtId="43" fontId="0" fillId="37" borderId="0" xfId="42" applyFont="1" applyFill="1" applyAlignment="1">
      <alignment/>
    </xf>
    <xf numFmtId="43" fontId="1" fillId="37" borderId="0" xfId="42" applyFont="1" applyFill="1" applyAlignment="1">
      <alignment/>
    </xf>
    <xf numFmtId="165" fontId="1" fillId="37" borderId="0" xfId="57" applyNumberFormat="1" applyFont="1" applyFill="1" applyAlignment="1">
      <alignment/>
    </xf>
    <xf numFmtId="9" fontId="0" fillId="37" borderId="0" xfId="57" applyFont="1" applyFill="1" applyAlignment="1">
      <alignment/>
    </xf>
    <xf numFmtId="164" fontId="0" fillId="37" borderId="0" xfId="42" applyNumberFormat="1" applyFont="1" applyFill="1" applyAlignment="1">
      <alignment/>
    </xf>
    <xf numFmtId="164" fontId="0" fillId="37" borderId="0" xfId="0" applyNumberFormat="1" applyFill="1" applyAlignment="1">
      <alignment/>
    </xf>
    <xf numFmtId="164" fontId="1" fillId="36" borderId="0" xfId="42" applyNumberFormat="1" applyFont="1" applyFill="1" applyAlignment="1">
      <alignment/>
    </xf>
    <xf numFmtId="0" fontId="0" fillId="36" borderId="0" xfId="0" applyFill="1" applyAlignment="1">
      <alignment/>
    </xf>
    <xf numFmtId="164" fontId="1" fillId="37" borderId="0" xfId="0" applyNumberFormat="1" applyFont="1" applyFill="1" applyAlignment="1">
      <alignment/>
    </xf>
    <xf numFmtId="0" fontId="1" fillId="36" borderId="0" xfId="0" applyFont="1" applyFill="1" applyAlignment="1">
      <alignment wrapText="1"/>
    </xf>
    <xf numFmtId="43" fontId="1" fillId="36" borderId="0" xfId="42" applyFont="1" applyFill="1" applyAlignment="1">
      <alignment/>
    </xf>
    <xf numFmtId="43" fontId="0" fillId="36" borderId="0" xfId="42" applyFont="1" applyFill="1" applyAlignment="1">
      <alignment/>
    </xf>
    <xf numFmtId="0" fontId="0" fillId="36" borderId="0" xfId="0" applyFill="1" applyAlignment="1">
      <alignment horizontal="center"/>
    </xf>
    <xf numFmtId="164" fontId="0" fillId="36" borderId="0" xfId="42" applyNumberFormat="1" applyFont="1" applyFill="1" applyAlignment="1">
      <alignment/>
    </xf>
    <xf numFmtId="0" fontId="1" fillId="36" borderId="0" xfId="0" applyFont="1" applyFill="1" applyBorder="1" applyAlignment="1">
      <alignment wrapText="1"/>
    </xf>
    <xf numFmtId="43" fontId="1" fillId="36" borderId="0" xfId="42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164" fontId="1" fillId="36" borderId="0" xfId="42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43" fontId="0" fillId="37" borderId="0" xfId="44" applyNumberFormat="1" applyFont="1" applyFill="1" applyAlignment="1">
      <alignment/>
    </xf>
    <xf numFmtId="43" fontId="0" fillId="37" borderId="0" xfId="0" applyNumberFormat="1" applyFill="1" applyAlignment="1">
      <alignment/>
    </xf>
    <xf numFmtId="43" fontId="1" fillId="38" borderId="0" xfId="42" applyFont="1" applyFill="1" applyAlignment="1">
      <alignment/>
    </xf>
    <xf numFmtId="164" fontId="1" fillId="38" borderId="0" xfId="42" applyNumberFormat="1" applyFont="1" applyFill="1" applyAlignment="1">
      <alignment/>
    </xf>
    <xf numFmtId="0" fontId="1" fillId="39" borderId="0" xfId="0" applyFont="1" applyFill="1" applyAlignment="1">
      <alignment/>
    </xf>
    <xf numFmtId="164" fontId="1" fillId="39" borderId="0" xfId="42" applyNumberFormat="1" applyFont="1" applyFill="1" applyAlignment="1">
      <alignment/>
    </xf>
    <xf numFmtId="9" fontId="1" fillId="37" borderId="0" xfId="57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0"/>
  <sheetViews>
    <sheetView tabSelected="1" view="pageBreakPreview" zoomScale="6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0" sqref="E20:BN20"/>
    </sheetView>
  </sheetViews>
  <sheetFormatPr defaultColWidth="9.140625" defaultRowHeight="12.75"/>
  <cols>
    <col min="1" max="1" width="32.421875" style="4" bestFit="1" customWidth="1"/>
    <col min="2" max="2" width="9.421875" style="0" bestFit="1" customWidth="1"/>
    <col min="3" max="3" width="7.421875" style="5" bestFit="1" customWidth="1"/>
    <col min="4" max="4" width="10.28125" style="6" bestFit="1" customWidth="1"/>
    <col min="5" max="5" width="8.00390625" style="0" bestFit="1" customWidth="1"/>
    <col min="6" max="6" width="12.7109375" style="0" bestFit="1" customWidth="1"/>
    <col min="7" max="13" width="8.00390625" style="0" bestFit="1" customWidth="1"/>
    <col min="14" max="14" width="9.28125" style="0" bestFit="1" customWidth="1"/>
    <col min="15" max="15" width="8.00390625" style="0" bestFit="1" customWidth="1"/>
    <col min="16" max="16" width="8.28125" style="0" bestFit="1" customWidth="1"/>
    <col min="17" max="21" width="8.00390625" style="0" bestFit="1" customWidth="1"/>
    <col min="22" max="22" width="9.28125" style="0" bestFit="1" customWidth="1"/>
    <col min="23" max="23" width="8.00390625" style="0" bestFit="1" customWidth="1"/>
    <col min="24" max="24" width="8.7109375" style="0" bestFit="1" customWidth="1"/>
    <col min="25" max="25" width="8.00390625" style="0" bestFit="1" customWidth="1"/>
    <col min="26" max="26" width="8.7109375" style="0" bestFit="1" customWidth="1"/>
    <col min="27" max="34" width="8.00390625" style="0" bestFit="1" customWidth="1"/>
    <col min="35" max="35" width="10.140625" style="41" bestFit="1" customWidth="1"/>
    <col min="36" max="36" width="16.57421875" style="41" bestFit="1" customWidth="1"/>
    <col min="37" max="42" width="8.00390625" style="0" customWidth="1"/>
    <col min="43" max="44" width="8.00390625" style="41" customWidth="1"/>
    <col min="45" max="48" width="8.00390625" style="0" customWidth="1"/>
    <col min="49" max="49" width="8.00390625" style="41" customWidth="1"/>
    <col min="50" max="50" width="8.7109375" style="41" bestFit="1" customWidth="1"/>
    <col min="51" max="56" width="8.00390625" style="0" customWidth="1"/>
    <col min="57" max="58" width="8.00390625" style="41" customWidth="1"/>
    <col min="59" max="60" width="8.00390625" style="0" customWidth="1"/>
    <col min="61" max="61" width="8.00390625" style="41" bestFit="1" customWidth="1"/>
    <col min="62" max="62" width="8.7109375" style="41" bestFit="1" customWidth="1"/>
    <col min="63" max="63" width="10.57421875" style="23" bestFit="1" customWidth="1"/>
    <col min="64" max="64" width="17.57421875" style="23" bestFit="1" customWidth="1"/>
    <col min="65" max="65" width="10.57421875" style="23" bestFit="1" customWidth="1"/>
    <col min="66" max="66" width="18.00390625" style="23" bestFit="1" customWidth="1"/>
  </cols>
  <sheetData>
    <row r="1" spans="1:66" s="1" customFormat="1" ht="25.5" customHeight="1">
      <c r="A1" s="1" t="s">
        <v>0</v>
      </c>
      <c r="B1" s="1" t="s">
        <v>1</v>
      </c>
      <c r="C1" s="1" t="s">
        <v>2</v>
      </c>
      <c r="D1" s="2" t="s">
        <v>3</v>
      </c>
      <c r="E1" s="72" t="s">
        <v>86</v>
      </c>
      <c r="F1" s="72"/>
      <c r="G1" s="72" t="s">
        <v>86</v>
      </c>
      <c r="H1" s="72"/>
      <c r="I1" s="72" t="s">
        <v>86</v>
      </c>
      <c r="J1" s="72"/>
      <c r="K1" s="72" t="s">
        <v>86</v>
      </c>
      <c r="L1" s="72"/>
      <c r="M1" s="72" t="s">
        <v>86</v>
      </c>
      <c r="N1" s="72"/>
      <c r="O1" s="72" t="s">
        <v>86</v>
      </c>
      <c r="P1" s="72"/>
      <c r="Q1" s="72" t="s">
        <v>86</v>
      </c>
      <c r="R1" s="72"/>
      <c r="S1" s="72" t="s">
        <v>86</v>
      </c>
      <c r="T1" s="72"/>
      <c r="U1" s="72" t="s">
        <v>86</v>
      </c>
      <c r="V1" s="72"/>
      <c r="W1" s="72" t="s">
        <v>86</v>
      </c>
      <c r="X1" s="72"/>
      <c r="Y1" s="72" t="s">
        <v>86</v>
      </c>
      <c r="Z1" s="72"/>
      <c r="AA1" s="72" t="s">
        <v>86</v>
      </c>
      <c r="AB1" s="72"/>
      <c r="AC1" s="72" t="s">
        <v>86</v>
      </c>
      <c r="AD1" s="72"/>
      <c r="AE1" s="72" t="s">
        <v>86</v>
      </c>
      <c r="AF1" s="72"/>
      <c r="AG1" s="72" t="s">
        <v>86</v>
      </c>
      <c r="AH1" s="72"/>
      <c r="AI1" s="74" t="s">
        <v>86</v>
      </c>
      <c r="AJ1" s="74"/>
      <c r="AK1" s="72" t="s">
        <v>87</v>
      </c>
      <c r="AL1" s="72"/>
      <c r="AM1" s="72" t="s">
        <v>87</v>
      </c>
      <c r="AN1" s="72"/>
      <c r="AO1" s="72" t="s">
        <v>87</v>
      </c>
      <c r="AP1" s="72"/>
      <c r="AQ1" s="74" t="s">
        <v>87</v>
      </c>
      <c r="AR1" s="74"/>
      <c r="AS1" s="72" t="s">
        <v>88</v>
      </c>
      <c r="AT1" s="72"/>
      <c r="AU1" s="72" t="s">
        <v>88</v>
      </c>
      <c r="AV1" s="72"/>
      <c r="AW1" s="74" t="s">
        <v>94</v>
      </c>
      <c r="AX1" s="74"/>
      <c r="AY1" s="72" t="s">
        <v>91</v>
      </c>
      <c r="AZ1" s="72"/>
      <c r="BA1" s="72" t="s">
        <v>91</v>
      </c>
      <c r="BB1" s="72"/>
      <c r="BC1" s="72" t="s">
        <v>91</v>
      </c>
      <c r="BD1" s="72"/>
      <c r="BE1" s="74" t="s">
        <v>91</v>
      </c>
      <c r="BF1" s="74"/>
      <c r="BG1" s="72" t="s">
        <v>92</v>
      </c>
      <c r="BH1" s="72"/>
      <c r="BI1" s="74" t="s">
        <v>92</v>
      </c>
      <c r="BJ1" s="74"/>
      <c r="BK1" s="73" t="s">
        <v>4</v>
      </c>
      <c r="BL1" s="73"/>
      <c r="BM1" s="73" t="s">
        <v>5</v>
      </c>
      <c r="BN1" s="73"/>
    </row>
    <row r="2" spans="4:66" s="1" customFormat="1" ht="25.5" customHeight="1">
      <c r="D2" s="2"/>
      <c r="E2" s="72" t="s">
        <v>27</v>
      </c>
      <c r="F2" s="72"/>
      <c r="G2" s="72" t="s">
        <v>100</v>
      </c>
      <c r="H2" s="72"/>
      <c r="I2" s="72" t="s">
        <v>95</v>
      </c>
      <c r="J2" s="72"/>
      <c r="K2" s="72" t="s">
        <v>43</v>
      </c>
      <c r="L2" s="72"/>
      <c r="M2" s="72" t="s">
        <v>99</v>
      </c>
      <c r="N2" s="72"/>
      <c r="O2" s="72" t="s">
        <v>96</v>
      </c>
      <c r="P2" s="72"/>
      <c r="Q2" s="72" t="s">
        <v>97</v>
      </c>
      <c r="R2" s="72"/>
      <c r="S2" s="72" t="s">
        <v>98</v>
      </c>
      <c r="T2" s="72"/>
      <c r="U2" s="72" t="s">
        <v>50</v>
      </c>
      <c r="V2" s="72"/>
      <c r="W2" s="72" t="s">
        <v>101</v>
      </c>
      <c r="X2" s="72"/>
      <c r="Y2" s="72" t="s">
        <v>59</v>
      </c>
      <c r="Z2" s="72"/>
      <c r="AA2" s="72" t="s">
        <v>102</v>
      </c>
      <c r="AB2" s="72"/>
      <c r="AC2" s="72" t="s">
        <v>103</v>
      </c>
      <c r="AD2" s="72"/>
      <c r="AE2" s="72" t="s">
        <v>70</v>
      </c>
      <c r="AF2" s="72"/>
      <c r="AG2" s="72" t="s">
        <v>6</v>
      </c>
      <c r="AH2" s="72"/>
      <c r="AI2" s="74" t="s">
        <v>25</v>
      </c>
      <c r="AJ2" s="74"/>
      <c r="AK2" s="72" t="s">
        <v>54</v>
      </c>
      <c r="AL2" s="72"/>
      <c r="AM2" s="72" t="s">
        <v>70</v>
      </c>
      <c r="AN2" s="72"/>
      <c r="AO2" s="72" t="s">
        <v>6</v>
      </c>
      <c r="AP2" s="72"/>
      <c r="AQ2" s="74" t="s">
        <v>25</v>
      </c>
      <c r="AR2" s="74"/>
      <c r="AS2" s="72" t="s">
        <v>89</v>
      </c>
      <c r="AT2" s="72"/>
      <c r="AU2" s="72" t="s">
        <v>90</v>
      </c>
      <c r="AV2" s="72"/>
      <c r="AW2" s="74" t="s">
        <v>25</v>
      </c>
      <c r="AX2" s="74"/>
      <c r="AY2" s="72" t="s">
        <v>59</v>
      </c>
      <c r="AZ2" s="72"/>
      <c r="BA2" s="72" t="s">
        <v>70</v>
      </c>
      <c r="BB2" s="72"/>
      <c r="BC2" s="72" t="s">
        <v>6</v>
      </c>
      <c r="BD2" s="72"/>
      <c r="BE2" s="74" t="s">
        <v>25</v>
      </c>
      <c r="BF2" s="74"/>
      <c r="BG2" s="72" t="s">
        <v>93</v>
      </c>
      <c r="BH2" s="72"/>
      <c r="BI2" s="74" t="s">
        <v>25</v>
      </c>
      <c r="BJ2" s="74"/>
      <c r="BK2" s="3"/>
      <c r="BL2" s="3"/>
      <c r="BM2" s="3"/>
      <c r="BN2" s="3"/>
    </row>
    <row r="3" spans="5:66" ht="12.75">
      <c r="E3" s="7" t="s">
        <v>7</v>
      </c>
      <c r="F3" s="7" t="s">
        <v>8</v>
      </c>
      <c r="G3" s="7" t="s">
        <v>7</v>
      </c>
      <c r="H3" s="7" t="s">
        <v>8</v>
      </c>
      <c r="I3" s="7" t="s">
        <v>7</v>
      </c>
      <c r="J3" s="7" t="s">
        <v>8</v>
      </c>
      <c r="K3" s="7" t="s">
        <v>7</v>
      </c>
      <c r="L3" s="7" t="s">
        <v>8</v>
      </c>
      <c r="M3" s="7" t="s">
        <v>7</v>
      </c>
      <c r="N3" s="7" t="s">
        <v>8</v>
      </c>
      <c r="O3" s="7" t="s">
        <v>7</v>
      </c>
      <c r="P3" s="7" t="s">
        <v>8</v>
      </c>
      <c r="Q3" s="7" t="s">
        <v>7</v>
      </c>
      <c r="R3" s="7" t="s">
        <v>8</v>
      </c>
      <c r="S3" s="7" t="s">
        <v>7</v>
      </c>
      <c r="T3" s="7" t="s">
        <v>8</v>
      </c>
      <c r="U3" s="7" t="s">
        <v>7</v>
      </c>
      <c r="V3" s="7" t="s">
        <v>8</v>
      </c>
      <c r="W3" s="7" t="s">
        <v>7</v>
      </c>
      <c r="X3" s="7" t="s">
        <v>8</v>
      </c>
      <c r="Y3" s="7" t="s">
        <v>7</v>
      </c>
      <c r="Z3" s="7" t="s">
        <v>8</v>
      </c>
      <c r="AA3" s="7" t="s">
        <v>7</v>
      </c>
      <c r="AB3" s="7" t="s">
        <v>8</v>
      </c>
      <c r="AC3" s="7" t="s">
        <v>7</v>
      </c>
      <c r="AD3" s="7" t="s">
        <v>8</v>
      </c>
      <c r="AE3" s="7" t="s">
        <v>7</v>
      </c>
      <c r="AF3" s="7" t="s">
        <v>8</v>
      </c>
      <c r="AG3" s="7" t="s">
        <v>7</v>
      </c>
      <c r="AH3" s="7" t="s">
        <v>8</v>
      </c>
      <c r="AI3" s="37" t="s">
        <v>7</v>
      </c>
      <c r="AJ3" s="37" t="s">
        <v>8</v>
      </c>
      <c r="AK3" s="7" t="s">
        <v>7</v>
      </c>
      <c r="AL3" s="7" t="s">
        <v>8</v>
      </c>
      <c r="AM3" s="7" t="s">
        <v>7</v>
      </c>
      <c r="AN3" s="7" t="s">
        <v>8</v>
      </c>
      <c r="AO3" s="7" t="s">
        <v>7</v>
      </c>
      <c r="AP3" s="7" t="s">
        <v>8</v>
      </c>
      <c r="AQ3" s="37" t="s">
        <v>7</v>
      </c>
      <c r="AR3" s="37" t="s">
        <v>8</v>
      </c>
      <c r="AS3" s="7" t="s">
        <v>7</v>
      </c>
      <c r="AT3" s="7" t="s">
        <v>8</v>
      </c>
      <c r="AU3" s="7" t="s">
        <v>7</v>
      </c>
      <c r="AV3" s="7" t="s">
        <v>8</v>
      </c>
      <c r="AW3" s="37" t="s">
        <v>7</v>
      </c>
      <c r="AX3" s="37" t="s">
        <v>8</v>
      </c>
      <c r="AY3" s="7" t="s">
        <v>7</v>
      </c>
      <c r="AZ3" s="7" t="s">
        <v>8</v>
      </c>
      <c r="BA3" s="7" t="s">
        <v>7</v>
      </c>
      <c r="BB3" s="7" t="s">
        <v>8</v>
      </c>
      <c r="BC3" s="7" t="s">
        <v>7</v>
      </c>
      <c r="BD3" s="7" t="s">
        <v>8</v>
      </c>
      <c r="BE3" s="37" t="s">
        <v>7</v>
      </c>
      <c r="BF3" s="37" t="s">
        <v>8</v>
      </c>
      <c r="BG3" s="7" t="s">
        <v>7</v>
      </c>
      <c r="BH3" s="7" t="s">
        <v>8</v>
      </c>
      <c r="BI3" s="37" t="s">
        <v>7</v>
      </c>
      <c r="BJ3" s="37" t="s">
        <v>8</v>
      </c>
      <c r="BK3" s="7" t="s">
        <v>7</v>
      </c>
      <c r="BL3" s="7" t="s">
        <v>8</v>
      </c>
      <c r="BM3" s="7" t="s">
        <v>7</v>
      </c>
      <c r="BN3" s="7" t="s">
        <v>8</v>
      </c>
    </row>
    <row r="4" spans="1:66" ht="12.75">
      <c r="A4" s="4" t="s">
        <v>44</v>
      </c>
      <c r="B4" s="17">
        <v>75000</v>
      </c>
      <c r="C4" s="5">
        <v>12</v>
      </c>
      <c r="D4" s="6">
        <f aca="true" t="shared" si="0" ref="D4:D18">IF(B4&gt;0,B4/12*C4,0)</f>
        <v>75000</v>
      </c>
      <c r="E4" s="9"/>
      <c r="F4" s="10"/>
      <c r="G4" s="9"/>
      <c r="H4" s="10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9"/>
      <c r="V4" s="10"/>
      <c r="W4" s="9"/>
      <c r="X4" s="10"/>
      <c r="Y4" s="9"/>
      <c r="Z4" s="10"/>
      <c r="AA4" s="9"/>
      <c r="AB4" s="10"/>
      <c r="AC4" s="9"/>
      <c r="AD4" s="10"/>
      <c r="AE4" s="9"/>
      <c r="AF4" s="10"/>
      <c r="AG4" s="9"/>
      <c r="AH4" s="10"/>
      <c r="AI4" s="39">
        <f>AJ4/B4</f>
        <v>0</v>
      </c>
      <c r="AJ4" s="50">
        <f>SUM(F4+H4+J4+L4+N4+P4+R4+T4+V4+X4+Z4+AB4+AD4+AF4+AH4)</f>
        <v>0</v>
      </c>
      <c r="AK4" s="10"/>
      <c r="AL4" s="10"/>
      <c r="AM4" s="10"/>
      <c r="AN4" s="10"/>
      <c r="AO4" s="10"/>
      <c r="AP4" s="10"/>
      <c r="AQ4" s="49">
        <f>AR4/B4</f>
        <v>0</v>
      </c>
      <c r="AR4" s="40">
        <f>SUM(AL4=AN4=AP4)</f>
        <v>0</v>
      </c>
      <c r="AS4" s="10"/>
      <c r="AT4" s="10"/>
      <c r="AU4" s="10"/>
      <c r="AV4" s="10"/>
      <c r="AW4" s="49">
        <f>AX4/B4</f>
        <v>0</v>
      </c>
      <c r="AX4" s="40">
        <f>SUM(AT4+AV4)</f>
        <v>0</v>
      </c>
      <c r="AY4" s="10"/>
      <c r="AZ4" s="10"/>
      <c r="BA4" s="10"/>
      <c r="BB4" s="10"/>
      <c r="BC4" s="10"/>
      <c r="BD4" s="10"/>
      <c r="BE4" s="49">
        <f>BF4/B4</f>
        <v>0</v>
      </c>
      <c r="BF4" s="40">
        <f>SUM(AZ4+BB4+BD4)</f>
        <v>0</v>
      </c>
      <c r="BG4" s="38">
        <f>BH4/B4</f>
        <v>0</v>
      </c>
      <c r="BH4" s="10"/>
      <c r="BI4" s="39">
        <f aca="true" t="shared" si="1" ref="BI4:BI18">BJ4/B4</f>
        <v>0</v>
      </c>
      <c r="BJ4" s="40">
        <f aca="true" t="shared" si="2" ref="BJ4:BJ18">SUM(BH4)</f>
        <v>0</v>
      </c>
      <c r="BK4" s="11">
        <f>100%-(AI4+AQ4+AW4+BE4+BI4)</f>
        <v>1</v>
      </c>
      <c r="BL4" s="6">
        <f aca="true" t="shared" si="3" ref="BL4:BL18">BK4*D4</f>
        <v>75000</v>
      </c>
      <c r="BM4" s="12">
        <f>SUM(AI4+AQ4+AW4+BE4+BI4+BK4)</f>
        <v>1</v>
      </c>
      <c r="BN4" s="6">
        <f>SUM(AJ4+AR4+AX4+BF4+BJ4+BL4)</f>
        <v>75000</v>
      </c>
    </row>
    <row r="5" spans="1:66" ht="12.75">
      <c r="A5" s="13" t="s">
        <v>60</v>
      </c>
      <c r="B5" s="14">
        <v>32000</v>
      </c>
      <c r="C5" s="15">
        <v>12</v>
      </c>
      <c r="D5" s="16">
        <f t="shared" si="0"/>
        <v>32000</v>
      </c>
      <c r="E5" s="9"/>
      <c r="F5" s="10"/>
      <c r="G5" s="9"/>
      <c r="H5" s="10"/>
      <c r="I5" s="9"/>
      <c r="J5" s="10"/>
      <c r="K5" s="9"/>
      <c r="L5" s="10"/>
      <c r="M5" s="9"/>
      <c r="N5" s="10"/>
      <c r="O5" s="9"/>
      <c r="P5" s="10"/>
      <c r="Q5" s="9"/>
      <c r="R5" s="10"/>
      <c r="S5" s="9"/>
      <c r="T5" s="10"/>
      <c r="U5" s="9"/>
      <c r="V5" s="10"/>
      <c r="W5" s="9"/>
      <c r="X5" s="10"/>
      <c r="Y5" s="9"/>
      <c r="Z5" s="10"/>
      <c r="AA5" s="9"/>
      <c r="AB5" s="10"/>
      <c r="AC5" s="9"/>
      <c r="AD5" s="10"/>
      <c r="AE5" s="9"/>
      <c r="AF5" s="10"/>
      <c r="AG5" s="9"/>
      <c r="AH5" s="10"/>
      <c r="AI5" s="39">
        <f aca="true" t="shared" si="4" ref="AI5:AI18">AJ5/B5</f>
        <v>0</v>
      </c>
      <c r="AJ5" s="50">
        <f aca="true" t="shared" si="5" ref="AJ5:AJ18">SUM(F5+H5+J5+L5+N5+P5+R5+T5+V5+X5+Z5+AB5+AD5+AF5+AH5)</f>
        <v>0</v>
      </c>
      <c r="AK5" s="10"/>
      <c r="AL5" s="10"/>
      <c r="AM5" s="10"/>
      <c r="AN5" s="10"/>
      <c r="AO5" s="10"/>
      <c r="AP5" s="10"/>
      <c r="AQ5" s="49">
        <f aca="true" t="shared" si="6" ref="AQ5:AQ18">AR5/B5</f>
        <v>0</v>
      </c>
      <c r="AR5" s="40">
        <f aca="true" t="shared" si="7" ref="AR5:AR18">SUM(AL5=AN5=AP5)</f>
        <v>0</v>
      </c>
      <c r="AS5" s="10"/>
      <c r="AT5" s="10"/>
      <c r="AU5" s="10"/>
      <c r="AV5" s="10"/>
      <c r="AW5" s="49">
        <f aca="true" t="shared" si="8" ref="AW5:AW18">AX5/B5</f>
        <v>0</v>
      </c>
      <c r="AX5" s="40">
        <f aca="true" t="shared" si="9" ref="AX5:AX18">SUM(AT5+AV5)</f>
        <v>0</v>
      </c>
      <c r="AY5" s="10"/>
      <c r="AZ5" s="10"/>
      <c r="BA5" s="10"/>
      <c r="BB5" s="10"/>
      <c r="BC5" s="10"/>
      <c r="BD5" s="10"/>
      <c r="BE5" s="49">
        <f aca="true" t="shared" si="10" ref="BE5:BE18">BF5/B5</f>
        <v>0</v>
      </c>
      <c r="BF5" s="40">
        <f aca="true" t="shared" si="11" ref="BF5:BF18">SUM(AZ5+BB5+BD5)</f>
        <v>0</v>
      </c>
      <c r="BG5" s="38">
        <f aca="true" t="shared" si="12" ref="BG5:BG18">BH5/B5</f>
        <v>0</v>
      </c>
      <c r="BH5" s="10"/>
      <c r="BI5" s="39">
        <f t="shared" si="1"/>
        <v>0</v>
      </c>
      <c r="BJ5" s="40">
        <f t="shared" si="2"/>
        <v>0</v>
      </c>
      <c r="BK5" s="11">
        <f aca="true" t="shared" si="13" ref="BK5:BK18">100%-(AI5+AQ5+AW5+BE5+BI5)</f>
        <v>1</v>
      </c>
      <c r="BL5" s="6">
        <f t="shared" si="3"/>
        <v>32000</v>
      </c>
      <c r="BM5" s="12">
        <f aca="true" t="shared" si="14" ref="BM5:BM18">SUM(AI5+AQ5+AW5+BE5+BI5+BK5)</f>
        <v>1</v>
      </c>
      <c r="BN5" s="6">
        <f aca="true" t="shared" si="15" ref="BN5:BN18">SUM(AJ5+AR5+AX5+BF5+BJ5+BL5)</f>
        <v>32000</v>
      </c>
    </row>
    <row r="6" spans="1:66" ht="12.75">
      <c r="A6" s="13" t="s">
        <v>60</v>
      </c>
      <c r="B6" s="14">
        <v>37000</v>
      </c>
      <c r="C6" s="15">
        <v>12</v>
      </c>
      <c r="D6" s="16">
        <f t="shared" si="0"/>
        <v>37000</v>
      </c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39">
        <f t="shared" si="4"/>
        <v>0</v>
      </c>
      <c r="AJ6" s="50">
        <f t="shared" si="5"/>
        <v>0</v>
      </c>
      <c r="AK6" s="10"/>
      <c r="AL6" s="10"/>
      <c r="AM6" s="10"/>
      <c r="AN6" s="10"/>
      <c r="AO6" s="10"/>
      <c r="AP6" s="10"/>
      <c r="AQ6" s="49">
        <f t="shared" si="6"/>
        <v>0</v>
      </c>
      <c r="AR6" s="40">
        <f t="shared" si="7"/>
        <v>0</v>
      </c>
      <c r="AS6" s="10"/>
      <c r="AT6" s="10"/>
      <c r="AU6" s="10"/>
      <c r="AV6" s="10"/>
      <c r="AW6" s="49">
        <f t="shared" si="8"/>
        <v>0</v>
      </c>
      <c r="AX6" s="40">
        <f t="shared" si="9"/>
        <v>0</v>
      </c>
      <c r="AY6" s="10"/>
      <c r="AZ6" s="10"/>
      <c r="BA6" s="10"/>
      <c r="BB6" s="10"/>
      <c r="BC6" s="10"/>
      <c r="BD6" s="10"/>
      <c r="BE6" s="49">
        <f t="shared" si="10"/>
        <v>0</v>
      </c>
      <c r="BF6" s="40">
        <f t="shared" si="11"/>
        <v>0</v>
      </c>
      <c r="BG6" s="38">
        <f t="shared" si="12"/>
        <v>0</v>
      </c>
      <c r="BH6" s="10"/>
      <c r="BI6" s="39">
        <f t="shared" si="1"/>
        <v>0</v>
      </c>
      <c r="BJ6" s="40">
        <f t="shared" si="2"/>
        <v>0</v>
      </c>
      <c r="BK6" s="11">
        <f t="shared" si="13"/>
        <v>1</v>
      </c>
      <c r="BL6" s="6">
        <f t="shared" si="3"/>
        <v>37000</v>
      </c>
      <c r="BM6" s="12">
        <f t="shared" si="14"/>
        <v>1</v>
      </c>
      <c r="BN6" s="6">
        <f t="shared" si="15"/>
        <v>37000</v>
      </c>
    </row>
    <row r="7" spans="1:66" ht="12.75">
      <c r="A7" s="13" t="s">
        <v>60</v>
      </c>
      <c r="B7" s="14">
        <v>37500</v>
      </c>
      <c r="C7" s="15">
        <v>12</v>
      </c>
      <c r="D7" s="16">
        <f t="shared" si="0"/>
        <v>37500</v>
      </c>
      <c r="E7" s="9"/>
      <c r="F7" s="10"/>
      <c r="G7" s="9"/>
      <c r="H7" s="10"/>
      <c r="I7" s="9"/>
      <c r="J7" s="10"/>
      <c r="K7" s="9"/>
      <c r="L7" s="10"/>
      <c r="M7" s="9"/>
      <c r="N7" s="10"/>
      <c r="O7" s="9"/>
      <c r="P7" s="10"/>
      <c r="Q7" s="9"/>
      <c r="R7" s="10"/>
      <c r="S7" s="9"/>
      <c r="T7" s="10"/>
      <c r="U7" s="9"/>
      <c r="V7" s="10"/>
      <c r="W7" s="9"/>
      <c r="X7" s="10"/>
      <c r="Y7" s="9"/>
      <c r="Z7" s="10"/>
      <c r="AA7" s="9"/>
      <c r="AB7" s="10"/>
      <c r="AC7" s="9"/>
      <c r="AD7" s="10"/>
      <c r="AE7" s="9"/>
      <c r="AF7" s="10"/>
      <c r="AG7" s="9"/>
      <c r="AH7" s="10"/>
      <c r="AI7" s="39">
        <f t="shared" si="4"/>
        <v>0</v>
      </c>
      <c r="AJ7" s="50">
        <f t="shared" si="5"/>
        <v>0</v>
      </c>
      <c r="AK7" s="10"/>
      <c r="AL7" s="10"/>
      <c r="AM7" s="10"/>
      <c r="AN7" s="10"/>
      <c r="AO7" s="10"/>
      <c r="AP7" s="10"/>
      <c r="AQ7" s="49">
        <f t="shared" si="6"/>
        <v>0</v>
      </c>
      <c r="AR7" s="40">
        <f t="shared" si="7"/>
        <v>0</v>
      </c>
      <c r="AS7" s="10"/>
      <c r="AT7" s="10"/>
      <c r="AU7" s="10"/>
      <c r="AV7" s="10"/>
      <c r="AW7" s="49">
        <f t="shared" si="8"/>
        <v>0</v>
      </c>
      <c r="AX7" s="40">
        <f t="shared" si="9"/>
        <v>0</v>
      </c>
      <c r="AY7" s="10"/>
      <c r="AZ7" s="10"/>
      <c r="BA7" s="10"/>
      <c r="BB7" s="10"/>
      <c r="BC7" s="10"/>
      <c r="BD7" s="10"/>
      <c r="BE7" s="49">
        <f t="shared" si="10"/>
        <v>0</v>
      </c>
      <c r="BF7" s="40">
        <f t="shared" si="11"/>
        <v>0</v>
      </c>
      <c r="BG7" s="38">
        <f t="shared" si="12"/>
        <v>0</v>
      </c>
      <c r="BH7" s="10"/>
      <c r="BI7" s="39">
        <f t="shared" si="1"/>
        <v>0</v>
      </c>
      <c r="BJ7" s="40">
        <f t="shared" si="2"/>
        <v>0</v>
      </c>
      <c r="BK7" s="11">
        <f t="shared" si="13"/>
        <v>1</v>
      </c>
      <c r="BL7" s="6">
        <f t="shared" si="3"/>
        <v>37500</v>
      </c>
      <c r="BM7" s="12">
        <f t="shared" si="14"/>
        <v>1</v>
      </c>
      <c r="BN7" s="6">
        <f t="shared" si="15"/>
        <v>37500</v>
      </c>
    </row>
    <row r="8" spans="1:66" ht="12.75">
      <c r="A8" s="13" t="s">
        <v>82</v>
      </c>
      <c r="B8" s="14">
        <v>55000</v>
      </c>
      <c r="C8" s="15">
        <v>12</v>
      </c>
      <c r="D8" s="16">
        <f t="shared" si="0"/>
        <v>55000</v>
      </c>
      <c r="E8" s="9"/>
      <c r="F8" s="10"/>
      <c r="G8" s="9"/>
      <c r="H8" s="10"/>
      <c r="I8" s="9"/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U8" s="9"/>
      <c r="V8" s="10"/>
      <c r="W8" s="9"/>
      <c r="X8" s="10"/>
      <c r="Y8" s="9"/>
      <c r="Z8" s="10"/>
      <c r="AA8" s="9"/>
      <c r="AB8" s="10"/>
      <c r="AC8" s="9"/>
      <c r="AD8" s="10"/>
      <c r="AE8" s="9"/>
      <c r="AF8" s="10"/>
      <c r="AG8" s="9"/>
      <c r="AH8" s="10"/>
      <c r="AI8" s="39">
        <f t="shared" si="4"/>
        <v>0</v>
      </c>
      <c r="AJ8" s="50">
        <f t="shared" si="5"/>
        <v>0</v>
      </c>
      <c r="AK8" s="10"/>
      <c r="AL8" s="10"/>
      <c r="AM8" s="10"/>
      <c r="AN8" s="10"/>
      <c r="AO8" s="10"/>
      <c r="AP8" s="10"/>
      <c r="AQ8" s="49">
        <f t="shared" si="6"/>
        <v>0</v>
      </c>
      <c r="AR8" s="40">
        <f t="shared" si="7"/>
        <v>0</v>
      </c>
      <c r="AS8" s="10"/>
      <c r="AT8" s="10"/>
      <c r="AU8" s="10"/>
      <c r="AV8" s="10"/>
      <c r="AW8" s="49">
        <f t="shared" si="8"/>
        <v>0</v>
      </c>
      <c r="AX8" s="40">
        <f t="shared" si="9"/>
        <v>0</v>
      </c>
      <c r="AY8" s="10"/>
      <c r="AZ8" s="10"/>
      <c r="BA8" s="10"/>
      <c r="BB8" s="10"/>
      <c r="BC8" s="10"/>
      <c r="BD8" s="10"/>
      <c r="BE8" s="49">
        <f t="shared" si="10"/>
        <v>0</v>
      </c>
      <c r="BF8" s="40">
        <f t="shared" si="11"/>
        <v>0</v>
      </c>
      <c r="BG8" s="38">
        <f t="shared" si="12"/>
        <v>0</v>
      </c>
      <c r="BH8" s="10"/>
      <c r="BI8" s="39">
        <f t="shared" si="1"/>
        <v>0</v>
      </c>
      <c r="BJ8" s="40">
        <f t="shared" si="2"/>
        <v>0</v>
      </c>
      <c r="BK8" s="11">
        <f t="shared" si="13"/>
        <v>1</v>
      </c>
      <c r="BL8" s="6">
        <f t="shared" si="3"/>
        <v>55000</v>
      </c>
      <c r="BM8" s="12">
        <f t="shared" si="14"/>
        <v>1</v>
      </c>
      <c r="BN8" s="6">
        <f t="shared" si="15"/>
        <v>55000</v>
      </c>
    </row>
    <row r="9" spans="1:66" ht="12.75">
      <c r="A9" s="13" t="s">
        <v>71</v>
      </c>
      <c r="B9" s="14">
        <v>75000</v>
      </c>
      <c r="C9" s="15">
        <v>12</v>
      </c>
      <c r="D9" s="16">
        <f t="shared" si="0"/>
        <v>75000</v>
      </c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0"/>
      <c r="Q9" s="9"/>
      <c r="R9" s="10"/>
      <c r="S9" s="9"/>
      <c r="T9" s="10"/>
      <c r="U9" s="9"/>
      <c r="V9" s="10"/>
      <c r="W9" s="9"/>
      <c r="X9" s="10"/>
      <c r="Y9" s="9"/>
      <c r="Z9" s="10"/>
      <c r="AA9" s="9"/>
      <c r="AB9" s="10"/>
      <c r="AC9" s="9"/>
      <c r="AD9" s="10"/>
      <c r="AE9" s="9"/>
      <c r="AF9" s="10"/>
      <c r="AG9" s="9"/>
      <c r="AH9" s="10"/>
      <c r="AI9" s="39">
        <f t="shared" si="4"/>
        <v>0</v>
      </c>
      <c r="AJ9" s="50">
        <f t="shared" si="5"/>
        <v>0</v>
      </c>
      <c r="AK9" s="10"/>
      <c r="AL9" s="10"/>
      <c r="AM9" s="10"/>
      <c r="AN9" s="10"/>
      <c r="AO9" s="10"/>
      <c r="AP9" s="10"/>
      <c r="AQ9" s="49">
        <f t="shared" si="6"/>
        <v>0</v>
      </c>
      <c r="AR9" s="40">
        <f t="shared" si="7"/>
        <v>0</v>
      </c>
      <c r="AS9" s="10"/>
      <c r="AT9" s="10"/>
      <c r="AU9" s="10"/>
      <c r="AV9" s="10"/>
      <c r="AW9" s="49">
        <f t="shared" si="8"/>
        <v>0</v>
      </c>
      <c r="AX9" s="40">
        <f t="shared" si="9"/>
        <v>0</v>
      </c>
      <c r="AY9" s="10"/>
      <c r="AZ9" s="10"/>
      <c r="BA9" s="10"/>
      <c r="BB9" s="10"/>
      <c r="BC9" s="10"/>
      <c r="BD9" s="10"/>
      <c r="BE9" s="49">
        <f t="shared" si="10"/>
        <v>0</v>
      </c>
      <c r="BF9" s="40">
        <f t="shared" si="11"/>
        <v>0</v>
      </c>
      <c r="BG9" s="38">
        <f t="shared" si="12"/>
        <v>0</v>
      </c>
      <c r="BH9" s="10"/>
      <c r="BI9" s="39">
        <f t="shared" si="1"/>
        <v>0</v>
      </c>
      <c r="BJ9" s="40">
        <f t="shared" si="2"/>
        <v>0</v>
      </c>
      <c r="BK9" s="11">
        <f t="shared" si="13"/>
        <v>1</v>
      </c>
      <c r="BL9" s="6">
        <f t="shared" si="3"/>
        <v>75000</v>
      </c>
      <c r="BM9" s="12">
        <f t="shared" si="14"/>
        <v>1</v>
      </c>
      <c r="BN9" s="6">
        <f t="shared" si="15"/>
        <v>75000</v>
      </c>
    </row>
    <row r="10" spans="1:66" ht="12.75">
      <c r="A10" s="13" t="s">
        <v>72</v>
      </c>
      <c r="B10" s="14">
        <v>55000</v>
      </c>
      <c r="C10" s="15">
        <v>12</v>
      </c>
      <c r="D10" s="16">
        <f t="shared" si="0"/>
        <v>55000</v>
      </c>
      <c r="E10" s="9"/>
      <c r="F10" s="10"/>
      <c r="G10" s="9"/>
      <c r="H10" s="10"/>
      <c r="I10" s="9"/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U10" s="9"/>
      <c r="V10" s="10"/>
      <c r="W10" s="9"/>
      <c r="X10" s="10"/>
      <c r="Y10" s="9"/>
      <c r="Z10" s="10"/>
      <c r="AA10" s="9"/>
      <c r="AB10" s="10"/>
      <c r="AC10" s="9"/>
      <c r="AD10" s="10"/>
      <c r="AE10" s="9"/>
      <c r="AF10" s="10"/>
      <c r="AG10" s="9"/>
      <c r="AH10" s="10"/>
      <c r="AI10" s="39">
        <f t="shared" si="4"/>
        <v>0</v>
      </c>
      <c r="AJ10" s="50">
        <f t="shared" si="5"/>
        <v>0</v>
      </c>
      <c r="AK10" s="10"/>
      <c r="AL10" s="10"/>
      <c r="AM10" s="10"/>
      <c r="AN10" s="10"/>
      <c r="AO10" s="10"/>
      <c r="AP10" s="10"/>
      <c r="AQ10" s="49">
        <f t="shared" si="6"/>
        <v>0</v>
      </c>
      <c r="AR10" s="40">
        <f t="shared" si="7"/>
        <v>0</v>
      </c>
      <c r="AS10" s="10"/>
      <c r="AT10" s="10"/>
      <c r="AU10" s="10"/>
      <c r="AV10" s="10"/>
      <c r="AW10" s="49">
        <f t="shared" si="8"/>
        <v>0</v>
      </c>
      <c r="AX10" s="40">
        <f t="shared" si="9"/>
        <v>0</v>
      </c>
      <c r="AY10" s="10"/>
      <c r="AZ10" s="10"/>
      <c r="BA10" s="10"/>
      <c r="BB10" s="10"/>
      <c r="BC10" s="10"/>
      <c r="BD10" s="10"/>
      <c r="BE10" s="49">
        <f t="shared" si="10"/>
        <v>0</v>
      </c>
      <c r="BF10" s="40">
        <f t="shared" si="11"/>
        <v>0</v>
      </c>
      <c r="BG10" s="38">
        <f t="shared" si="12"/>
        <v>0</v>
      </c>
      <c r="BH10" s="10"/>
      <c r="BI10" s="39">
        <f t="shared" si="1"/>
        <v>0</v>
      </c>
      <c r="BJ10" s="40">
        <f t="shared" si="2"/>
        <v>0</v>
      </c>
      <c r="BK10" s="11">
        <f t="shared" si="13"/>
        <v>1</v>
      </c>
      <c r="BL10" s="6">
        <f t="shared" si="3"/>
        <v>55000</v>
      </c>
      <c r="BM10" s="12">
        <f t="shared" si="14"/>
        <v>1</v>
      </c>
      <c r="BN10" s="6">
        <f t="shared" si="15"/>
        <v>55000</v>
      </c>
    </row>
    <row r="11" spans="1:66" ht="12.75">
      <c r="A11" s="13" t="s">
        <v>61</v>
      </c>
      <c r="B11" s="14">
        <v>33000</v>
      </c>
      <c r="C11" s="15">
        <v>12</v>
      </c>
      <c r="D11" s="16">
        <f t="shared" si="0"/>
        <v>33000</v>
      </c>
      <c r="E11" s="9"/>
      <c r="F11" s="10"/>
      <c r="G11" s="9"/>
      <c r="H11" s="10"/>
      <c r="I11" s="9"/>
      <c r="J11" s="10"/>
      <c r="K11" s="9"/>
      <c r="L11" s="10"/>
      <c r="M11" s="9"/>
      <c r="N11" s="10"/>
      <c r="O11" s="9"/>
      <c r="P11" s="10"/>
      <c r="Q11" s="9"/>
      <c r="R11" s="10"/>
      <c r="S11" s="9"/>
      <c r="T11" s="10"/>
      <c r="U11" s="9"/>
      <c r="V11" s="10"/>
      <c r="W11" s="9"/>
      <c r="X11" s="10"/>
      <c r="Y11" s="9"/>
      <c r="Z11" s="10"/>
      <c r="AA11" s="9"/>
      <c r="AB11" s="10"/>
      <c r="AC11" s="9"/>
      <c r="AD11" s="10"/>
      <c r="AE11" s="9"/>
      <c r="AF11" s="10"/>
      <c r="AG11" s="9"/>
      <c r="AH11" s="10"/>
      <c r="AI11" s="39">
        <f t="shared" si="4"/>
        <v>0</v>
      </c>
      <c r="AJ11" s="50">
        <f t="shared" si="5"/>
        <v>0</v>
      </c>
      <c r="AK11" s="10"/>
      <c r="AL11" s="10"/>
      <c r="AM11" s="10"/>
      <c r="AN11" s="10"/>
      <c r="AO11" s="10"/>
      <c r="AP11" s="10"/>
      <c r="AQ11" s="49">
        <f t="shared" si="6"/>
        <v>0</v>
      </c>
      <c r="AR11" s="40">
        <f t="shared" si="7"/>
        <v>0</v>
      </c>
      <c r="AS11" s="10"/>
      <c r="AT11" s="10"/>
      <c r="AU11" s="10"/>
      <c r="AV11" s="10"/>
      <c r="AW11" s="49">
        <f t="shared" si="8"/>
        <v>0</v>
      </c>
      <c r="AX11" s="40">
        <f t="shared" si="9"/>
        <v>0</v>
      </c>
      <c r="AY11" s="10"/>
      <c r="AZ11" s="10"/>
      <c r="BA11" s="10"/>
      <c r="BB11" s="10"/>
      <c r="BC11" s="10"/>
      <c r="BD11" s="10"/>
      <c r="BE11" s="49">
        <f t="shared" si="10"/>
        <v>0</v>
      </c>
      <c r="BF11" s="40">
        <f t="shared" si="11"/>
        <v>0</v>
      </c>
      <c r="BG11" s="38">
        <f t="shared" si="12"/>
        <v>0</v>
      </c>
      <c r="BH11" s="10"/>
      <c r="BI11" s="39">
        <f t="shared" si="1"/>
        <v>0</v>
      </c>
      <c r="BJ11" s="40">
        <f t="shared" si="2"/>
        <v>0</v>
      </c>
      <c r="BK11" s="11">
        <f t="shared" si="13"/>
        <v>1</v>
      </c>
      <c r="BL11" s="6">
        <f t="shared" si="3"/>
        <v>33000</v>
      </c>
      <c r="BM11" s="12">
        <f t="shared" si="14"/>
        <v>1</v>
      </c>
      <c r="BN11" s="6">
        <f t="shared" si="15"/>
        <v>33000</v>
      </c>
    </row>
    <row r="12" spans="1:66" ht="12.75">
      <c r="A12" s="4" t="s">
        <v>26</v>
      </c>
      <c r="B12" s="8">
        <v>86000</v>
      </c>
      <c r="C12" s="5">
        <v>12</v>
      </c>
      <c r="D12" s="8">
        <f t="shared" si="0"/>
        <v>86000</v>
      </c>
      <c r="E12" s="9">
        <v>0.5</v>
      </c>
      <c r="F12" s="10">
        <f aca="true" t="shared" si="16" ref="F12:F18">IF(E12&gt;0,E12*$D12,0)</f>
        <v>43000</v>
      </c>
      <c r="G12" s="9"/>
      <c r="H12" s="10"/>
      <c r="I12" s="9"/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U12" s="9"/>
      <c r="V12" s="10"/>
      <c r="W12" s="9"/>
      <c r="X12" s="10"/>
      <c r="Y12" s="9"/>
      <c r="Z12" s="10"/>
      <c r="AA12" s="9"/>
      <c r="AB12" s="10"/>
      <c r="AC12" s="9"/>
      <c r="AD12" s="10"/>
      <c r="AE12" s="9"/>
      <c r="AF12" s="10"/>
      <c r="AG12" s="9"/>
      <c r="AH12" s="10"/>
      <c r="AI12" s="39">
        <f t="shared" si="4"/>
        <v>0.5</v>
      </c>
      <c r="AJ12" s="50">
        <f t="shared" si="5"/>
        <v>43000</v>
      </c>
      <c r="AK12" s="10"/>
      <c r="AL12" s="10"/>
      <c r="AM12" s="10"/>
      <c r="AN12" s="10"/>
      <c r="AO12" s="10"/>
      <c r="AP12" s="10"/>
      <c r="AQ12" s="49">
        <f t="shared" si="6"/>
        <v>0</v>
      </c>
      <c r="AR12" s="40">
        <f t="shared" si="7"/>
        <v>0</v>
      </c>
      <c r="AS12" s="10"/>
      <c r="AT12" s="10"/>
      <c r="AU12" s="10"/>
      <c r="AV12" s="10"/>
      <c r="AW12" s="49">
        <f t="shared" si="8"/>
        <v>0</v>
      </c>
      <c r="AX12" s="40">
        <f t="shared" si="9"/>
        <v>0</v>
      </c>
      <c r="AY12" s="10"/>
      <c r="AZ12" s="10"/>
      <c r="BA12" s="10"/>
      <c r="BB12" s="10"/>
      <c r="BC12" s="10"/>
      <c r="BD12" s="10"/>
      <c r="BE12" s="49">
        <f t="shared" si="10"/>
        <v>0</v>
      </c>
      <c r="BF12" s="40">
        <f t="shared" si="11"/>
        <v>0</v>
      </c>
      <c r="BG12" s="38">
        <f t="shared" si="12"/>
        <v>0</v>
      </c>
      <c r="BH12" s="10"/>
      <c r="BI12" s="39">
        <f t="shared" si="1"/>
        <v>0</v>
      </c>
      <c r="BJ12" s="40">
        <f t="shared" si="2"/>
        <v>0</v>
      </c>
      <c r="BK12" s="11">
        <f t="shared" si="13"/>
        <v>0.5</v>
      </c>
      <c r="BL12" s="6">
        <f t="shared" si="3"/>
        <v>43000</v>
      </c>
      <c r="BM12" s="12">
        <f t="shared" si="14"/>
        <v>1</v>
      </c>
      <c r="BN12" s="6">
        <f t="shared" si="15"/>
        <v>86000</v>
      </c>
    </row>
    <row r="13" spans="1:66" ht="12.75">
      <c r="A13" s="13" t="s">
        <v>28</v>
      </c>
      <c r="B13" s="14">
        <v>37000</v>
      </c>
      <c r="C13" s="15">
        <v>12</v>
      </c>
      <c r="D13" s="16">
        <f t="shared" si="0"/>
        <v>37000</v>
      </c>
      <c r="E13" s="9">
        <v>0.5</v>
      </c>
      <c r="F13" s="10">
        <f t="shared" si="16"/>
        <v>18500</v>
      </c>
      <c r="G13" s="9"/>
      <c r="H13" s="10"/>
      <c r="I13" s="9"/>
      <c r="J13" s="10"/>
      <c r="K13" s="9"/>
      <c r="L13" s="10"/>
      <c r="M13" s="9"/>
      <c r="N13" s="10"/>
      <c r="O13" s="9"/>
      <c r="P13" s="10"/>
      <c r="Q13" s="9"/>
      <c r="R13" s="10"/>
      <c r="S13" s="9"/>
      <c r="T13" s="10"/>
      <c r="U13" s="9"/>
      <c r="V13" s="10"/>
      <c r="W13" s="9"/>
      <c r="X13" s="10"/>
      <c r="Y13" s="9"/>
      <c r="Z13" s="10"/>
      <c r="AA13" s="9"/>
      <c r="AB13" s="10"/>
      <c r="AC13" s="9"/>
      <c r="AD13" s="10"/>
      <c r="AE13" s="9"/>
      <c r="AF13" s="10"/>
      <c r="AG13" s="9"/>
      <c r="AH13" s="10"/>
      <c r="AI13" s="39">
        <f t="shared" si="4"/>
        <v>0.5</v>
      </c>
      <c r="AJ13" s="50">
        <f t="shared" si="5"/>
        <v>18500</v>
      </c>
      <c r="AK13" s="10"/>
      <c r="AL13" s="10"/>
      <c r="AM13" s="10"/>
      <c r="AN13" s="10"/>
      <c r="AO13" s="10"/>
      <c r="AP13" s="10"/>
      <c r="AQ13" s="49">
        <f t="shared" si="6"/>
        <v>0</v>
      </c>
      <c r="AR13" s="40">
        <f t="shared" si="7"/>
        <v>0</v>
      </c>
      <c r="AS13" s="10"/>
      <c r="AT13" s="10"/>
      <c r="AU13" s="10"/>
      <c r="AV13" s="10"/>
      <c r="AW13" s="49">
        <f t="shared" si="8"/>
        <v>0</v>
      </c>
      <c r="AX13" s="40">
        <f t="shared" si="9"/>
        <v>0</v>
      </c>
      <c r="AY13" s="10"/>
      <c r="AZ13" s="10"/>
      <c r="BA13" s="10"/>
      <c r="BB13" s="10"/>
      <c r="BC13" s="10"/>
      <c r="BD13" s="10"/>
      <c r="BE13" s="49">
        <f t="shared" si="10"/>
        <v>0</v>
      </c>
      <c r="BF13" s="40">
        <f t="shared" si="11"/>
        <v>0</v>
      </c>
      <c r="BG13" s="38">
        <f t="shared" si="12"/>
        <v>0</v>
      </c>
      <c r="BH13" s="10"/>
      <c r="BI13" s="39">
        <f t="shared" si="1"/>
        <v>0</v>
      </c>
      <c r="BJ13" s="40">
        <f t="shared" si="2"/>
        <v>0</v>
      </c>
      <c r="BK13" s="11">
        <f t="shared" si="13"/>
        <v>0.5</v>
      </c>
      <c r="BL13" s="6">
        <f t="shared" si="3"/>
        <v>18500</v>
      </c>
      <c r="BM13" s="12">
        <f t="shared" si="14"/>
        <v>1</v>
      </c>
      <c r="BN13" s="6">
        <f t="shared" si="15"/>
        <v>37000</v>
      </c>
    </row>
    <row r="14" spans="1:66" ht="12.75">
      <c r="A14" s="4" t="s">
        <v>28</v>
      </c>
      <c r="B14" s="17">
        <v>36000</v>
      </c>
      <c r="C14" s="5">
        <v>12</v>
      </c>
      <c r="D14" s="8">
        <f t="shared" si="0"/>
        <v>36000</v>
      </c>
      <c r="E14" s="9">
        <v>0.2</v>
      </c>
      <c r="F14" s="10">
        <f t="shared" si="16"/>
        <v>7200</v>
      </c>
      <c r="G14" s="9"/>
      <c r="H14" s="10"/>
      <c r="I14" s="9"/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U14" s="9"/>
      <c r="V14" s="10"/>
      <c r="W14" s="9"/>
      <c r="X14" s="10"/>
      <c r="Y14" s="9"/>
      <c r="Z14" s="10"/>
      <c r="AA14" s="9"/>
      <c r="AB14" s="10"/>
      <c r="AC14" s="9"/>
      <c r="AD14" s="10"/>
      <c r="AE14" s="9"/>
      <c r="AF14" s="10"/>
      <c r="AG14" s="9"/>
      <c r="AH14" s="10"/>
      <c r="AI14" s="39">
        <f t="shared" si="4"/>
        <v>0.2</v>
      </c>
      <c r="AJ14" s="50">
        <f t="shared" si="5"/>
        <v>7200</v>
      </c>
      <c r="AK14" s="10"/>
      <c r="AL14" s="10"/>
      <c r="AM14" s="10"/>
      <c r="AN14" s="10"/>
      <c r="AO14" s="10"/>
      <c r="AP14" s="10"/>
      <c r="AQ14" s="49">
        <f t="shared" si="6"/>
        <v>0</v>
      </c>
      <c r="AR14" s="40">
        <f t="shared" si="7"/>
        <v>0</v>
      </c>
      <c r="AS14" s="10"/>
      <c r="AT14" s="10"/>
      <c r="AU14" s="10"/>
      <c r="AV14" s="10"/>
      <c r="AW14" s="49">
        <f t="shared" si="8"/>
        <v>0</v>
      </c>
      <c r="AX14" s="40">
        <f t="shared" si="9"/>
        <v>0</v>
      </c>
      <c r="AY14" s="10"/>
      <c r="AZ14" s="10"/>
      <c r="BA14" s="10"/>
      <c r="BB14" s="10"/>
      <c r="BC14" s="10"/>
      <c r="BD14" s="10"/>
      <c r="BE14" s="49">
        <f t="shared" si="10"/>
        <v>0</v>
      </c>
      <c r="BF14" s="40">
        <f t="shared" si="11"/>
        <v>0</v>
      </c>
      <c r="BG14" s="38">
        <f t="shared" si="12"/>
        <v>0</v>
      </c>
      <c r="BH14" s="10"/>
      <c r="BI14" s="39">
        <f t="shared" si="1"/>
        <v>0</v>
      </c>
      <c r="BJ14" s="40">
        <f t="shared" si="2"/>
        <v>0</v>
      </c>
      <c r="BK14" s="11">
        <f t="shared" si="13"/>
        <v>0.8</v>
      </c>
      <c r="BL14" s="6">
        <f t="shared" si="3"/>
        <v>28800</v>
      </c>
      <c r="BM14" s="12">
        <f t="shared" si="14"/>
        <v>1</v>
      </c>
      <c r="BN14" s="6">
        <f t="shared" si="15"/>
        <v>36000</v>
      </c>
    </row>
    <row r="15" spans="1:66" ht="12.75">
      <c r="A15" s="4" t="s">
        <v>29</v>
      </c>
      <c r="B15" s="17">
        <v>33000</v>
      </c>
      <c r="C15" s="5">
        <v>12</v>
      </c>
      <c r="D15" s="8">
        <f t="shared" si="0"/>
        <v>33000</v>
      </c>
      <c r="E15" s="9">
        <v>0.15</v>
      </c>
      <c r="F15" s="10">
        <f t="shared" si="16"/>
        <v>4950</v>
      </c>
      <c r="G15" s="9"/>
      <c r="H15" s="10"/>
      <c r="I15" s="9"/>
      <c r="J15" s="10"/>
      <c r="K15" s="9"/>
      <c r="L15" s="10"/>
      <c r="M15" s="9"/>
      <c r="N15" s="10"/>
      <c r="O15" s="9"/>
      <c r="P15" s="10"/>
      <c r="Q15" s="9"/>
      <c r="R15" s="10"/>
      <c r="S15" s="9"/>
      <c r="T15" s="10"/>
      <c r="U15" s="9"/>
      <c r="V15" s="10"/>
      <c r="W15" s="9"/>
      <c r="X15" s="10"/>
      <c r="Y15" s="9"/>
      <c r="Z15" s="10"/>
      <c r="AA15" s="9"/>
      <c r="AB15" s="10"/>
      <c r="AC15" s="9"/>
      <c r="AD15" s="10"/>
      <c r="AE15" s="9"/>
      <c r="AF15" s="10"/>
      <c r="AG15" s="9"/>
      <c r="AH15" s="10"/>
      <c r="AI15" s="39">
        <f t="shared" si="4"/>
        <v>0.15</v>
      </c>
      <c r="AJ15" s="50">
        <f t="shared" si="5"/>
        <v>4950</v>
      </c>
      <c r="AK15" s="10"/>
      <c r="AL15" s="10"/>
      <c r="AM15" s="10"/>
      <c r="AN15" s="10"/>
      <c r="AO15" s="10"/>
      <c r="AP15" s="10"/>
      <c r="AQ15" s="49">
        <f t="shared" si="6"/>
        <v>0</v>
      </c>
      <c r="AR15" s="40">
        <f t="shared" si="7"/>
        <v>0</v>
      </c>
      <c r="AS15" s="10"/>
      <c r="AT15" s="10"/>
      <c r="AU15" s="10"/>
      <c r="AV15" s="10"/>
      <c r="AW15" s="49">
        <f t="shared" si="8"/>
        <v>0</v>
      </c>
      <c r="AX15" s="40">
        <f t="shared" si="9"/>
        <v>0</v>
      </c>
      <c r="AY15" s="10"/>
      <c r="AZ15" s="10"/>
      <c r="BA15" s="10"/>
      <c r="BB15" s="10"/>
      <c r="BC15" s="10"/>
      <c r="BD15" s="10"/>
      <c r="BE15" s="49">
        <f t="shared" si="10"/>
        <v>0</v>
      </c>
      <c r="BF15" s="40">
        <f t="shared" si="11"/>
        <v>0</v>
      </c>
      <c r="BG15" s="38">
        <f t="shared" si="12"/>
        <v>0</v>
      </c>
      <c r="BH15" s="10"/>
      <c r="BI15" s="39">
        <f t="shared" si="1"/>
        <v>0</v>
      </c>
      <c r="BJ15" s="40">
        <f t="shared" si="2"/>
        <v>0</v>
      </c>
      <c r="BK15" s="11">
        <f t="shared" si="13"/>
        <v>0.85</v>
      </c>
      <c r="BL15" s="6">
        <f t="shared" si="3"/>
        <v>28050</v>
      </c>
      <c r="BM15" s="12">
        <f t="shared" si="14"/>
        <v>1</v>
      </c>
      <c r="BN15" s="6">
        <f t="shared" si="15"/>
        <v>33000</v>
      </c>
    </row>
    <row r="16" spans="1:66" ht="12.75">
      <c r="A16" s="4" t="s">
        <v>45</v>
      </c>
      <c r="B16" s="17">
        <v>60000</v>
      </c>
      <c r="C16" s="5">
        <v>12</v>
      </c>
      <c r="D16" s="6">
        <f t="shared" si="0"/>
        <v>60000</v>
      </c>
      <c r="E16" s="9"/>
      <c r="F16" s="10">
        <f t="shared" si="16"/>
        <v>0</v>
      </c>
      <c r="G16" s="9"/>
      <c r="H16" s="10"/>
      <c r="I16" s="9"/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U16" s="9"/>
      <c r="V16" s="10"/>
      <c r="W16" s="9"/>
      <c r="X16" s="10"/>
      <c r="Y16" s="9"/>
      <c r="Z16" s="10"/>
      <c r="AA16" s="9"/>
      <c r="AB16" s="10"/>
      <c r="AC16" s="9"/>
      <c r="AD16" s="10"/>
      <c r="AE16" s="9"/>
      <c r="AF16" s="10"/>
      <c r="AG16" s="9"/>
      <c r="AH16" s="10"/>
      <c r="AI16" s="39">
        <f t="shared" si="4"/>
        <v>0</v>
      </c>
      <c r="AJ16" s="50">
        <f t="shared" si="5"/>
        <v>0</v>
      </c>
      <c r="AK16" s="10"/>
      <c r="AL16" s="10"/>
      <c r="AM16" s="10"/>
      <c r="AN16" s="10"/>
      <c r="AO16" s="10"/>
      <c r="AP16" s="10"/>
      <c r="AQ16" s="49">
        <f t="shared" si="6"/>
        <v>0</v>
      </c>
      <c r="AR16" s="40">
        <f t="shared" si="7"/>
        <v>0</v>
      </c>
      <c r="AS16" s="10"/>
      <c r="AT16" s="10"/>
      <c r="AU16" s="10"/>
      <c r="AV16" s="10"/>
      <c r="AW16" s="49">
        <f t="shared" si="8"/>
        <v>0</v>
      </c>
      <c r="AX16" s="40">
        <f t="shared" si="9"/>
        <v>0</v>
      </c>
      <c r="AY16" s="10"/>
      <c r="AZ16" s="10"/>
      <c r="BA16" s="10"/>
      <c r="BB16" s="10"/>
      <c r="BC16" s="10"/>
      <c r="BD16" s="10"/>
      <c r="BE16" s="49">
        <f t="shared" si="10"/>
        <v>0</v>
      </c>
      <c r="BF16" s="40">
        <f t="shared" si="11"/>
        <v>0</v>
      </c>
      <c r="BG16" s="38">
        <f t="shared" si="12"/>
        <v>0</v>
      </c>
      <c r="BH16" s="10"/>
      <c r="BI16" s="39">
        <f t="shared" si="1"/>
        <v>0</v>
      </c>
      <c r="BJ16" s="40">
        <f t="shared" si="2"/>
        <v>0</v>
      </c>
      <c r="BK16" s="11">
        <f t="shared" si="13"/>
        <v>1</v>
      </c>
      <c r="BL16" s="6">
        <f t="shared" si="3"/>
        <v>60000</v>
      </c>
      <c r="BM16" s="12">
        <f t="shared" si="14"/>
        <v>1</v>
      </c>
      <c r="BN16" s="6">
        <f t="shared" si="15"/>
        <v>60000</v>
      </c>
    </row>
    <row r="17" spans="1:66" ht="12.75">
      <c r="A17" s="4" t="s">
        <v>30</v>
      </c>
      <c r="B17" s="17">
        <v>80000</v>
      </c>
      <c r="C17" s="5">
        <v>12</v>
      </c>
      <c r="D17" s="6">
        <f t="shared" si="0"/>
        <v>80000</v>
      </c>
      <c r="E17" s="9">
        <v>0.09</v>
      </c>
      <c r="F17" s="10">
        <f t="shared" si="16"/>
        <v>7200</v>
      </c>
      <c r="G17" s="9"/>
      <c r="H17" s="10"/>
      <c r="I17" s="9"/>
      <c r="J17" s="10"/>
      <c r="K17" s="9"/>
      <c r="L17" s="10"/>
      <c r="M17" s="9"/>
      <c r="N17" s="10"/>
      <c r="O17" s="9"/>
      <c r="P17" s="10"/>
      <c r="R17" s="10"/>
      <c r="S17" s="9"/>
      <c r="T17" s="10"/>
      <c r="U17" s="9"/>
      <c r="V17" s="10"/>
      <c r="W17" s="9"/>
      <c r="X17" s="10"/>
      <c r="Y17" s="9"/>
      <c r="Z17" s="10"/>
      <c r="AA17" s="9"/>
      <c r="AB17" s="10"/>
      <c r="AC17" s="9"/>
      <c r="AD17" s="10"/>
      <c r="AF17" s="10"/>
      <c r="AG17" s="9"/>
      <c r="AH17" s="10"/>
      <c r="AI17" s="39">
        <f t="shared" si="4"/>
        <v>0.09</v>
      </c>
      <c r="AJ17" s="50">
        <f t="shared" si="5"/>
        <v>7200</v>
      </c>
      <c r="AK17" s="10"/>
      <c r="AL17" s="10"/>
      <c r="AM17" s="10"/>
      <c r="AN17" s="10"/>
      <c r="AO17" s="10"/>
      <c r="AP17" s="10"/>
      <c r="AQ17" s="49">
        <f t="shared" si="6"/>
        <v>0</v>
      </c>
      <c r="AR17" s="40">
        <f t="shared" si="7"/>
        <v>0</v>
      </c>
      <c r="AS17" s="10"/>
      <c r="AT17" s="10"/>
      <c r="AU17" s="10"/>
      <c r="AV17" s="10"/>
      <c r="AW17" s="49">
        <f t="shared" si="8"/>
        <v>0</v>
      </c>
      <c r="AX17" s="40">
        <f t="shared" si="9"/>
        <v>0</v>
      </c>
      <c r="AY17" s="10"/>
      <c r="AZ17" s="10"/>
      <c r="BA17" s="10"/>
      <c r="BB17" s="10"/>
      <c r="BC17" s="10"/>
      <c r="BD17" s="10"/>
      <c r="BE17" s="49">
        <f t="shared" si="10"/>
        <v>0</v>
      </c>
      <c r="BF17" s="40">
        <f t="shared" si="11"/>
        <v>0</v>
      </c>
      <c r="BG17" s="38">
        <f t="shared" si="12"/>
        <v>0</v>
      </c>
      <c r="BH17" s="10"/>
      <c r="BI17" s="39">
        <f t="shared" si="1"/>
        <v>0</v>
      </c>
      <c r="BJ17" s="40">
        <f t="shared" si="2"/>
        <v>0</v>
      </c>
      <c r="BK17" s="11">
        <f t="shared" si="13"/>
        <v>0.91</v>
      </c>
      <c r="BL17" s="6">
        <f t="shared" si="3"/>
        <v>72800</v>
      </c>
      <c r="BM17" s="12">
        <f t="shared" si="14"/>
        <v>1</v>
      </c>
      <c r="BN17" s="6">
        <f t="shared" si="15"/>
        <v>80000</v>
      </c>
    </row>
    <row r="18" spans="1:66" ht="12.75">
      <c r="A18" s="13" t="s">
        <v>69</v>
      </c>
      <c r="B18" s="14">
        <v>75000</v>
      </c>
      <c r="C18" s="15">
        <v>12</v>
      </c>
      <c r="D18" s="16">
        <f t="shared" si="0"/>
        <v>75000</v>
      </c>
      <c r="E18" s="9"/>
      <c r="F18" s="10">
        <f t="shared" si="16"/>
        <v>0</v>
      </c>
      <c r="G18" s="9"/>
      <c r="H18" s="10"/>
      <c r="I18" s="9"/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U18" s="9"/>
      <c r="V18" s="10"/>
      <c r="W18" s="9"/>
      <c r="X18" s="10"/>
      <c r="Y18" s="9"/>
      <c r="Z18" s="10"/>
      <c r="AA18" s="9"/>
      <c r="AB18" s="10"/>
      <c r="AC18" s="9"/>
      <c r="AD18" s="10"/>
      <c r="AE18" s="9"/>
      <c r="AF18" s="10"/>
      <c r="AG18" s="9"/>
      <c r="AH18" s="10"/>
      <c r="AI18" s="39">
        <f t="shared" si="4"/>
        <v>0</v>
      </c>
      <c r="AJ18" s="50">
        <f t="shared" si="5"/>
        <v>0</v>
      </c>
      <c r="AK18" s="10"/>
      <c r="AL18" s="10"/>
      <c r="AM18" s="10"/>
      <c r="AN18" s="10"/>
      <c r="AO18" s="10"/>
      <c r="AP18" s="10"/>
      <c r="AQ18" s="49">
        <f t="shared" si="6"/>
        <v>0</v>
      </c>
      <c r="AR18" s="40">
        <f t="shared" si="7"/>
        <v>0</v>
      </c>
      <c r="AS18" s="10"/>
      <c r="AT18" s="10"/>
      <c r="AU18" s="10"/>
      <c r="AV18" s="10"/>
      <c r="AW18" s="49">
        <f t="shared" si="8"/>
        <v>0</v>
      </c>
      <c r="AX18" s="40">
        <f t="shared" si="9"/>
        <v>0</v>
      </c>
      <c r="AY18" s="10"/>
      <c r="AZ18" s="10"/>
      <c r="BA18" s="10"/>
      <c r="BB18" s="10"/>
      <c r="BC18" s="10"/>
      <c r="BD18" s="10"/>
      <c r="BE18" s="49">
        <f t="shared" si="10"/>
        <v>0</v>
      </c>
      <c r="BF18" s="40">
        <f t="shared" si="11"/>
        <v>0</v>
      </c>
      <c r="BG18" s="38">
        <f t="shared" si="12"/>
        <v>0</v>
      </c>
      <c r="BH18" s="10"/>
      <c r="BI18" s="39">
        <f t="shared" si="1"/>
        <v>0</v>
      </c>
      <c r="BJ18" s="40">
        <f t="shared" si="2"/>
        <v>0</v>
      </c>
      <c r="BK18" s="11">
        <f t="shared" si="13"/>
        <v>1</v>
      </c>
      <c r="BL18" s="6">
        <f t="shared" si="3"/>
        <v>75000</v>
      </c>
      <c r="BM18" s="12">
        <f t="shared" si="14"/>
        <v>1</v>
      </c>
      <c r="BN18" s="6">
        <f t="shared" si="15"/>
        <v>75000</v>
      </c>
    </row>
    <row r="19" spans="2:66" ht="12.75">
      <c r="B19" s="17"/>
      <c r="F19" s="10"/>
      <c r="H19" s="10"/>
      <c r="J19" s="10"/>
      <c r="L19" s="10"/>
      <c r="N19" s="10"/>
      <c r="P19" s="10"/>
      <c r="R19" s="10"/>
      <c r="T19" s="10"/>
      <c r="V19" s="10"/>
      <c r="X19" s="10"/>
      <c r="Z19" s="10"/>
      <c r="AB19" s="10"/>
      <c r="AD19" s="10"/>
      <c r="AF19" s="10"/>
      <c r="AH19" s="10"/>
      <c r="AJ19" s="40"/>
      <c r="AK19" s="10"/>
      <c r="AL19" s="10"/>
      <c r="AM19" s="10"/>
      <c r="AN19" s="10"/>
      <c r="AO19" s="10"/>
      <c r="AP19" s="10"/>
      <c r="AQ19" s="40"/>
      <c r="AR19" s="40"/>
      <c r="AS19" s="10"/>
      <c r="AT19" s="10"/>
      <c r="AU19" s="10"/>
      <c r="AV19" s="10"/>
      <c r="AW19" s="40"/>
      <c r="AX19" s="40"/>
      <c r="AY19" s="10"/>
      <c r="AZ19" s="10"/>
      <c r="BA19" s="10"/>
      <c r="BB19" s="10"/>
      <c r="BC19" s="10"/>
      <c r="BD19" s="10"/>
      <c r="BE19" s="40"/>
      <c r="BF19" s="40"/>
      <c r="BG19" s="10"/>
      <c r="BH19" s="10"/>
      <c r="BJ19" s="40"/>
      <c r="BK19" s="11"/>
      <c r="BL19" s="6"/>
      <c r="BM19" s="12"/>
      <c r="BN19" s="6"/>
    </row>
    <row r="20" spans="1:66" s="19" customFormat="1" ht="12.75">
      <c r="A20" s="18" t="s">
        <v>9</v>
      </c>
      <c r="C20" s="7"/>
      <c r="D20" s="20"/>
      <c r="E20" s="71">
        <f aca="true" t="shared" si="17" ref="E20:AH20">SUM(E4:E19)</f>
        <v>1.44</v>
      </c>
      <c r="F20" s="45">
        <f t="shared" si="17"/>
        <v>80850</v>
      </c>
      <c r="G20" s="71">
        <f t="shared" si="17"/>
        <v>0</v>
      </c>
      <c r="H20" s="45">
        <f t="shared" si="17"/>
        <v>0</v>
      </c>
      <c r="I20" s="71">
        <f t="shared" si="17"/>
        <v>0</v>
      </c>
      <c r="J20" s="45">
        <f t="shared" si="17"/>
        <v>0</v>
      </c>
      <c r="K20" s="71">
        <f t="shared" si="17"/>
        <v>0</v>
      </c>
      <c r="L20" s="45">
        <f t="shared" si="17"/>
        <v>0</v>
      </c>
      <c r="M20" s="71">
        <f t="shared" si="17"/>
        <v>0</v>
      </c>
      <c r="N20" s="45">
        <f t="shared" si="17"/>
        <v>0</v>
      </c>
      <c r="O20" s="71">
        <f t="shared" si="17"/>
        <v>0</v>
      </c>
      <c r="P20" s="45">
        <f t="shared" si="17"/>
        <v>0</v>
      </c>
      <c r="Q20" s="71">
        <f t="shared" si="17"/>
        <v>0</v>
      </c>
      <c r="R20" s="45">
        <f t="shared" si="17"/>
        <v>0</v>
      </c>
      <c r="S20" s="71">
        <f t="shared" si="17"/>
        <v>0</v>
      </c>
      <c r="T20" s="45">
        <f t="shared" si="17"/>
        <v>0</v>
      </c>
      <c r="U20" s="71">
        <f t="shared" si="17"/>
        <v>0</v>
      </c>
      <c r="V20" s="45">
        <f t="shared" si="17"/>
        <v>0</v>
      </c>
      <c r="W20" s="71">
        <f t="shared" si="17"/>
        <v>0</v>
      </c>
      <c r="X20" s="45">
        <f t="shared" si="17"/>
        <v>0</v>
      </c>
      <c r="Y20" s="71">
        <f t="shared" si="17"/>
        <v>0</v>
      </c>
      <c r="Z20" s="45">
        <f t="shared" si="17"/>
        <v>0</v>
      </c>
      <c r="AA20" s="71">
        <f t="shared" si="17"/>
        <v>0</v>
      </c>
      <c r="AB20" s="45">
        <f t="shared" si="17"/>
        <v>0</v>
      </c>
      <c r="AC20" s="71">
        <f t="shared" si="17"/>
        <v>0</v>
      </c>
      <c r="AD20" s="45">
        <f t="shared" si="17"/>
        <v>0</v>
      </c>
      <c r="AE20" s="71">
        <f t="shared" si="17"/>
        <v>0</v>
      </c>
      <c r="AF20" s="45">
        <f t="shared" si="17"/>
        <v>0</v>
      </c>
      <c r="AG20" s="71">
        <f t="shared" si="17"/>
        <v>0</v>
      </c>
      <c r="AH20" s="45">
        <f t="shared" si="17"/>
        <v>0</v>
      </c>
      <c r="AI20" s="42">
        <f>SUM(AI4:AI19)</f>
        <v>1.44</v>
      </c>
      <c r="AJ20" s="43">
        <f>SUM(AJ4:AJ19)</f>
        <v>80850</v>
      </c>
      <c r="AK20" s="42">
        <f>SUM(AK4:AK19)</f>
        <v>0</v>
      </c>
      <c r="AL20" s="43">
        <f>SUM(AL4:AL19)</f>
        <v>0</v>
      </c>
      <c r="AM20" s="42">
        <f aca="true" t="shared" si="18" ref="AM20:BN20">SUM(AM4:AM19)</f>
        <v>0</v>
      </c>
      <c r="AN20" s="43">
        <f t="shared" si="18"/>
        <v>0</v>
      </c>
      <c r="AO20" s="42">
        <f t="shared" si="18"/>
        <v>0</v>
      </c>
      <c r="AP20" s="43">
        <f t="shared" si="18"/>
        <v>0</v>
      </c>
      <c r="AQ20" s="42">
        <f t="shared" si="18"/>
        <v>0</v>
      </c>
      <c r="AR20" s="43">
        <f t="shared" si="18"/>
        <v>0</v>
      </c>
      <c r="AS20" s="42">
        <f t="shared" si="18"/>
        <v>0</v>
      </c>
      <c r="AT20" s="43">
        <f t="shared" si="18"/>
        <v>0</v>
      </c>
      <c r="AU20" s="42">
        <f t="shared" si="18"/>
        <v>0</v>
      </c>
      <c r="AV20" s="43">
        <f t="shared" si="18"/>
        <v>0</v>
      </c>
      <c r="AW20" s="42">
        <f t="shared" si="18"/>
        <v>0</v>
      </c>
      <c r="AX20" s="43">
        <f t="shared" si="18"/>
        <v>0</v>
      </c>
      <c r="AY20" s="42">
        <f t="shared" si="18"/>
        <v>0</v>
      </c>
      <c r="AZ20" s="43">
        <f t="shared" si="18"/>
        <v>0</v>
      </c>
      <c r="BA20" s="42">
        <f t="shared" si="18"/>
        <v>0</v>
      </c>
      <c r="BB20" s="43">
        <f t="shared" si="18"/>
        <v>0</v>
      </c>
      <c r="BC20" s="42">
        <f t="shared" si="18"/>
        <v>0</v>
      </c>
      <c r="BD20" s="43">
        <f t="shared" si="18"/>
        <v>0</v>
      </c>
      <c r="BE20" s="42">
        <f t="shared" si="18"/>
        <v>0</v>
      </c>
      <c r="BF20" s="43">
        <f t="shared" si="18"/>
        <v>0</v>
      </c>
      <c r="BG20" s="42">
        <f t="shared" si="18"/>
        <v>0</v>
      </c>
      <c r="BH20" s="43">
        <f t="shared" si="18"/>
        <v>0</v>
      </c>
      <c r="BI20" s="42">
        <f t="shared" si="18"/>
        <v>0</v>
      </c>
      <c r="BJ20" s="43">
        <f t="shared" si="18"/>
        <v>0</v>
      </c>
      <c r="BK20" s="42">
        <f t="shared" si="18"/>
        <v>13.56</v>
      </c>
      <c r="BL20" s="43">
        <f t="shared" si="18"/>
        <v>725650</v>
      </c>
      <c r="BM20" s="42">
        <f t="shared" si="18"/>
        <v>15</v>
      </c>
      <c r="BN20" s="43">
        <f t="shared" si="18"/>
        <v>806500</v>
      </c>
    </row>
    <row r="21" spans="6:66" ht="12.75">
      <c r="F21" s="10"/>
      <c r="H21" s="10"/>
      <c r="J21" s="10"/>
      <c r="L21" s="10"/>
      <c r="N21" s="10"/>
      <c r="P21" s="10"/>
      <c r="R21" s="10"/>
      <c r="T21" s="10"/>
      <c r="V21" s="10"/>
      <c r="X21" s="10"/>
      <c r="Z21" s="10"/>
      <c r="AB21" s="10"/>
      <c r="AD21" s="10"/>
      <c r="AF21" s="10"/>
      <c r="AH21" s="10"/>
      <c r="AJ21" s="40"/>
      <c r="AK21" s="10"/>
      <c r="AL21" s="10"/>
      <c r="AM21" s="10"/>
      <c r="AN21" s="10"/>
      <c r="AO21" s="10"/>
      <c r="AP21" s="10"/>
      <c r="AQ21" s="40"/>
      <c r="AR21" s="40"/>
      <c r="AS21" s="10"/>
      <c r="AT21" s="10"/>
      <c r="AU21" s="10"/>
      <c r="AV21" s="10"/>
      <c r="AW21" s="40"/>
      <c r="AX21" s="40"/>
      <c r="AY21" s="10"/>
      <c r="AZ21" s="10"/>
      <c r="BA21" s="10"/>
      <c r="BB21" s="10"/>
      <c r="BC21" s="10"/>
      <c r="BD21" s="10"/>
      <c r="BE21" s="40"/>
      <c r="BF21" s="40"/>
      <c r="BG21" s="10"/>
      <c r="BH21" s="10"/>
      <c r="BJ21" s="40"/>
      <c r="BL21" s="6"/>
      <c r="BN21" s="6"/>
    </row>
    <row r="22" spans="1:66" s="19" customFormat="1" ht="12.75">
      <c r="A22" s="18" t="s">
        <v>10</v>
      </c>
      <c r="C22" s="7"/>
      <c r="D22" s="24">
        <v>0.285</v>
      </c>
      <c r="F22" s="22">
        <f>IF(F20&gt;0,F20*$D22,0)</f>
        <v>23042.249999999996</v>
      </c>
      <c r="H22" s="22">
        <f>IF(H20&gt;0,H20*$D22,0)</f>
        <v>0</v>
      </c>
      <c r="J22" s="22">
        <f>IF(J20&gt;0,J20*$D22,0)</f>
        <v>0</v>
      </c>
      <c r="L22" s="22">
        <f>IF(L20&gt;0,L20*$D22,0)</f>
        <v>0</v>
      </c>
      <c r="N22" s="22">
        <f>IF(N20&gt;0,N20*$D22,0)</f>
        <v>0</v>
      </c>
      <c r="P22" s="22">
        <f>IF(P20&gt;0,P20*$D22,0)</f>
        <v>0</v>
      </c>
      <c r="R22" s="22">
        <f>IF(R20&gt;0,R20*$D22,0)</f>
        <v>0</v>
      </c>
      <c r="T22" s="22">
        <f>IF(T20&gt;0,T20*$D22,0)</f>
        <v>0</v>
      </c>
      <c r="V22" s="22">
        <f>IF(V20&gt;0,V20*$D22,0)</f>
        <v>0</v>
      </c>
      <c r="X22" s="22">
        <f>IF(X20&gt;0,X20*$D22,0)</f>
        <v>0</v>
      </c>
      <c r="Z22" s="22">
        <f>IF(Z20&gt;0,Z20*$D22,0)</f>
        <v>0</v>
      </c>
      <c r="AB22" s="22">
        <f>IF(AB20&gt;0,AB20*$D22,0)</f>
        <v>0</v>
      </c>
      <c r="AD22" s="22">
        <f>IF(AD20&gt;0,AD20*$D22,0)</f>
        <v>0</v>
      </c>
      <c r="AF22" s="22">
        <f>IF(AF20&gt;0,AF20*$D22,0)</f>
        <v>0</v>
      </c>
      <c r="AH22" s="22">
        <f>IF(AH20&gt;0,AH20*$D22,0)</f>
        <v>0</v>
      </c>
      <c r="AI22" s="44"/>
      <c r="AJ22" s="45">
        <f>IF(AJ20&gt;0,AJ20*$D22,0)</f>
        <v>23042.249999999996</v>
      </c>
      <c r="AL22" s="22">
        <f>IF(AL20&gt;0,AL20*$D22,0)</f>
        <v>0</v>
      </c>
      <c r="AN22" s="22">
        <f>IF(AN20&gt;0,AN20*$D22,0)</f>
        <v>0</v>
      </c>
      <c r="AP22" s="22">
        <f>IF(AP20&gt;0,AP20*$D22,0)</f>
        <v>0</v>
      </c>
      <c r="AQ22" s="44"/>
      <c r="AR22" s="45">
        <f>IF(AR20&gt;0,AR20*$D22,0)</f>
        <v>0</v>
      </c>
      <c r="AT22" s="22">
        <f>IF(AT20&gt;0,AT20*$D22,0)</f>
        <v>0</v>
      </c>
      <c r="AV22" s="22">
        <f>IF(AV20&gt;0,AV20*$D22,0)</f>
        <v>0</v>
      </c>
      <c r="AW22" s="44"/>
      <c r="AX22" s="45">
        <f>IF(AX20&gt;0,AX20*$D22,0)</f>
        <v>0</v>
      </c>
      <c r="AZ22" s="22">
        <f>IF(AZ20&gt;0,AZ20*$D22,0)</f>
        <v>0</v>
      </c>
      <c r="BB22" s="22">
        <f>IF(BB20&gt;0,BB20*$D22,0)</f>
        <v>0</v>
      </c>
      <c r="BD22" s="22">
        <f>IF(BD20&gt;0,BD20*$D22,0)</f>
        <v>0</v>
      </c>
      <c r="BE22" s="44"/>
      <c r="BF22" s="45">
        <f>IF(BF20&gt;0,BF20*$D22,0)</f>
        <v>0</v>
      </c>
      <c r="BH22" s="22">
        <f>IF(BH20&gt;0,BH20*$D22,0)</f>
        <v>0</v>
      </c>
      <c r="BI22" s="44"/>
      <c r="BJ22" s="45">
        <f>IF(BJ20&gt;0,BJ20*$D22,0)</f>
        <v>0</v>
      </c>
      <c r="BL22" s="22">
        <f>IF(BL20&gt;0,BL20*$D22,0)</f>
        <v>206810.24999999997</v>
      </c>
      <c r="BM22" s="25"/>
      <c r="BN22" s="20">
        <f>IF(BN20&gt;0,BN20*$D22,0)</f>
        <v>229852.49999999997</v>
      </c>
    </row>
    <row r="23" spans="6:66" ht="12.75">
      <c r="F23" s="10"/>
      <c r="H23" s="10"/>
      <c r="J23" s="10"/>
      <c r="L23" s="10"/>
      <c r="N23" s="10"/>
      <c r="P23" s="10"/>
      <c r="R23" s="10"/>
      <c r="T23" s="10"/>
      <c r="V23" s="10"/>
      <c r="X23" s="10"/>
      <c r="Z23" s="10"/>
      <c r="AB23" s="10"/>
      <c r="AD23" s="10"/>
      <c r="AF23" s="10"/>
      <c r="AH23" s="10"/>
      <c r="AJ23" s="40"/>
      <c r="AK23" s="10"/>
      <c r="AL23" s="10"/>
      <c r="AM23" s="10"/>
      <c r="AN23" s="10"/>
      <c r="AO23" s="10"/>
      <c r="AP23" s="10"/>
      <c r="AQ23" s="40"/>
      <c r="AR23" s="40"/>
      <c r="AS23" s="10"/>
      <c r="AT23" s="10"/>
      <c r="AU23" s="10"/>
      <c r="AV23" s="10"/>
      <c r="AW23" s="40"/>
      <c r="AX23" s="40"/>
      <c r="AY23" s="10"/>
      <c r="AZ23" s="10"/>
      <c r="BA23" s="10"/>
      <c r="BB23" s="10"/>
      <c r="BC23" s="10"/>
      <c r="BD23" s="10"/>
      <c r="BE23" s="40"/>
      <c r="BF23" s="40"/>
      <c r="BG23" s="10"/>
      <c r="BH23" s="10"/>
      <c r="BJ23" s="40"/>
      <c r="BL23" s="6"/>
      <c r="BN23" s="6"/>
    </row>
    <row r="24" spans="1:66" s="19" customFormat="1" ht="25.5" customHeight="1">
      <c r="A24" s="18" t="s">
        <v>11</v>
      </c>
      <c r="C24" s="7"/>
      <c r="D24" s="20"/>
      <c r="E24" s="44"/>
      <c r="F24" s="45">
        <f>F20+F22</f>
        <v>103892.25</v>
      </c>
      <c r="G24" s="44"/>
      <c r="H24" s="45">
        <f>H20+H22</f>
        <v>0</v>
      </c>
      <c r="I24" s="44"/>
      <c r="J24" s="45"/>
      <c r="K24" s="44"/>
      <c r="L24" s="45"/>
      <c r="M24" s="44"/>
      <c r="N24" s="45"/>
      <c r="O24" s="44"/>
      <c r="P24" s="45"/>
      <c r="Q24" s="44"/>
      <c r="R24" s="45"/>
      <c r="S24" s="44"/>
      <c r="T24" s="45"/>
      <c r="U24" s="44"/>
      <c r="V24" s="45"/>
      <c r="W24" s="44"/>
      <c r="X24" s="45"/>
      <c r="Y24" s="44"/>
      <c r="Z24" s="45"/>
      <c r="AA24" s="44"/>
      <c r="AB24" s="45"/>
      <c r="AC24" s="44"/>
      <c r="AD24" s="45"/>
      <c r="AE24" s="44"/>
      <c r="AF24" s="45"/>
      <c r="AG24" s="44"/>
      <c r="AH24" s="45"/>
      <c r="AI24" s="44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4"/>
      <c r="BJ24" s="45"/>
      <c r="BK24" s="44"/>
      <c r="BL24" s="45">
        <f>BL20+BL22</f>
        <v>932460.25</v>
      </c>
      <c r="BM24" s="44"/>
      <c r="BN24" s="45">
        <f>BN20+BN22</f>
        <v>1036352.5</v>
      </c>
    </row>
    <row r="25" spans="6:66" ht="12.75">
      <c r="F25" s="10"/>
      <c r="H25" s="10"/>
      <c r="J25" s="10"/>
      <c r="L25" s="10"/>
      <c r="N25" s="10"/>
      <c r="P25" s="10"/>
      <c r="R25" s="10"/>
      <c r="T25" s="10"/>
      <c r="V25" s="10"/>
      <c r="X25" s="10"/>
      <c r="Z25" s="10"/>
      <c r="AB25" s="10"/>
      <c r="AD25" s="10"/>
      <c r="AF25" s="10"/>
      <c r="AH25" s="10"/>
      <c r="AJ25" s="40"/>
      <c r="AK25" s="10"/>
      <c r="AL25" s="10"/>
      <c r="AM25" s="10"/>
      <c r="AN25" s="10"/>
      <c r="AO25" s="10"/>
      <c r="AP25" s="10"/>
      <c r="AQ25" s="40"/>
      <c r="AR25" s="40"/>
      <c r="AS25" s="10"/>
      <c r="AT25" s="10"/>
      <c r="AU25" s="10"/>
      <c r="AV25" s="10"/>
      <c r="AW25" s="40"/>
      <c r="AX25" s="40"/>
      <c r="AY25" s="10"/>
      <c r="AZ25" s="10"/>
      <c r="BA25" s="10"/>
      <c r="BB25" s="10"/>
      <c r="BC25" s="10"/>
      <c r="BD25" s="10"/>
      <c r="BE25" s="40"/>
      <c r="BF25" s="40"/>
      <c r="BG25" s="10"/>
      <c r="BH25" s="10"/>
      <c r="BJ25" s="40"/>
      <c r="BL25" s="6"/>
      <c r="BN25" s="6"/>
    </row>
    <row r="26" spans="6:66" ht="12.75">
      <c r="F26" s="10"/>
      <c r="H26" s="10"/>
      <c r="J26" s="10"/>
      <c r="L26" s="10"/>
      <c r="N26" s="10"/>
      <c r="P26" s="10"/>
      <c r="R26" s="10"/>
      <c r="T26" s="10"/>
      <c r="V26" s="10"/>
      <c r="X26" s="10"/>
      <c r="Z26" s="10"/>
      <c r="AB26" s="10"/>
      <c r="AD26" s="10"/>
      <c r="AF26" s="10"/>
      <c r="AH26" s="10"/>
      <c r="AJ26" s="40"/>
      <c r="AK26" s="10"/>
      <c r="AL26" s="10"/>
      <c r="AM26" s="10"/>
      <c r="AN26" s="10"/>
      <c r="AO26" s="10"/>
      <c r="AP26" s="10"/>
      <c r="AQ26" s="40"/>
      <c r="AR26" s="40"/>
      <c r="AS26" s="10"/>
      <c r="AT26" s="10"/>
      <c r="AU26" s="10"/>
      <c r="AV26" s="10"/>
      <c r="AW26" s="40"/>
      <c r="AX26" s="40"/>
      <c r="AY26" s="10"/>
      <c r="AZ26" s="10"/>
      <c r="BA26" s="10"/>
      <c r="BB26" s="10"/>
      <c r="BC26" s="10"/>
      <c r="BD26" s="10"/>
      <c r="BE26" s="40"/>
      <c r="BF26" s="40"/>
      <c r="BG26" s="10"/>
      <c r="BH26" s="10"/>
      <c r="BJ26" s="40"/>
      <c r="BK26"/>
      <c r="BL26" s="6"/>
      <c r="BN26" s="6"/>
    </row>
    <row r="27" spans="1:66" ht="12.75">
      <c r="A27" s="18" t="s">
        <v>12</v>
      </c>
      <c r="F27" s="22">
        <f>SUM(F26)</f>
        <v>0</v>
      </c>
      <c r="H27" s="22"/>
      <c r="J27" s="22"/>
      <c r="L27" s="22"/>
      <c r="N27" s="22"/>
      <c r="P27" s="22"/>
      <c r="R27" s="22"/>
      <c r="T27" s="22"/>
      <c r="V27" s="22"/>
      <c r="X27" s="22"/>
      <c r="Z27" s="22"/>
      <c r="AB27" s="22"/>
      <c r="AD27" s="22"/>
      <c r="AF27" s="22"/>
      <c r="AH27" s="22"/>
      <c r="AJ27" s="45"/>
      <c r="AK27" s="22"/>
      <c r="AL27" s="22"/>
      <c r="AM27" s="22"/>
      <c r="AN27" s="22"/>
      <c r="AO27" s="22"/>
      <c r="AP27" s="22"/>
      <c r="AQ27" s="45"/>
      <c r="AR27" s="45"/>
      <c r="AS27" s="22"/>
      <c r="AT27" s="22"/>
      <c r="AU27" s="22"/>
      <c r="AV27" s="22"/>
      <c r="AW27" s="45"/>
      <c r="AX27" s="45"/>
      <c r="AY27" s="22"/>
      <c r="AZ27" s="22"/>
      <c r="BA27" s="22"/>
      <c r="BB27" s="22"/>
      <c r="BC27" s="22"/>
      <c r="BD27" s="22"/>
      <c r="BE27" s="45"/>
      <c r="BF27" s="45"/>
      <c r="BG27" s="22"/>
      <c r="BH27" s="22"/>
      <c r="BJ27" s="45"/>
      <c r="BK27"/>
      <c r="BL27" s="22">
        <f>SUM(BL26)</f>
        <v>0</v>
      </c>
      <c r="BN27" s="20">
        <f>SUM(BN26)</f>
        <v>0</v>
      </c>
    </row>
    <row r="28" spans="6:66" ht="12.75">
      <c r="F28" s="10"/>
      <c r="H28" s="10"/>
      <c r="J28" s="10"/>
      <c r="L28" s="10"/>
      <c r="N28" s="10"/>
      <c r="P28" s="10"/>
      <c r="R28" s="10"/>
      <c r="T28" s="10"/>
      <c r="V28" s="10"/>
      <c r="X28" s="10"/>
      <c r="Z28" s="10"/>
      <c r="AB28" s="10"/>
      <c r="AD28" s="10"/>
      <c r="AF28" s="10"/>
      <c r="AH28" s="10"/>
      <c r="AJ28" s="40"/>
      <c r="AK28" s="10"/>
      <c r="AL28" s="10"/>
      <c r="AM28" s="10"/>
      <c r="AN28" s="10"/>
      <c r="AO28" s="10"/>
      <c r="AP28" s="10"/>
      <c r="AQ28" s="40"/>
      <c r="AR28" s="40"/>
      <c r="AS28" s="10"/>
      <c r="AT28" s="10"/>
      <c r="AU28" s="10"/>
      <c r="AV28" s="10"/>
      <c r="AW28" s="40"/>
      <c r="AX28" s="40"/>
      <c r="AY28" s="10"/>
      <c r="AZ28" s="10"/>
      <c r="BA28" s="10"/>
      <c r="BB28" s="10"/>
      <c r="BC28" s="10"/>
      <c r="BD28" s="10"/>
      <c r="BE28" s="40"/>
      <c r="BF28" s="40"/>
      <c r="BG28" s="10"/>
      <c r="BH28" s="10"/>
      <c r="BJ28" s="40"/>
      <c r="BL28" s="6"/>
      <c r="BN28" s="6"/>
    </row>
    <row r="29" spans="1:66" ht="12.75">
      <c r="A29" s="4" t="s">
        <v>34</v>
      </c>
      <c r="F29" s="10">
        <v>5000</v>
      </c>
      <c r="H29" s="10"/>
      <c r="J29" s="10"/>
      <c r="L29" s="10"/>
      <c r="N29" s="10"/>
      <c r="P29" s="10"/>
      <c r="R29" s="10"/>
      <c r="T29" s="10"/>
      <c r="V29" s="10"/>
      <c r="X29" s="10"/>
      <c r="Z29" s="10"/>
      <c r="AB29" s="10"/>
      <c r="AD29" s="10"/>
      <c r="AF29" s="10"/>
      <c r="AH29" s="10"/>
      <c r="AI29" s="51"/>
      <c r="AJ29" s="51">
        <f>SUM(F29+H29+J29+L29+N29+P29+R29+T29+V29+X29+Z29+AB29+AD29+AF29+AH29)</f>
        <v>5000</v>
      </c>
      <c r="AK29" s="10"/>
      <c r="AL29" s="10"/>
      <c r="AM29" s="10"/>
      <c r="AN29" s="10"/>
      <c r="AO29" s="10"/>
      <c r="AP29" s="10"/>
      <c r="AQ29" s="40"/>
      <c r="AR29" s="40">
        <f>SUM(AM29+AO29+AQ29)</f>
        <v>0</v>
      </c>
      <c r="AS29" s="10"/>
      <c r="AT29" s="10"/>
      <c r="AU29" s="10"/>
      <c r="AV29" s="10"/>
      <c r="AW29" s="40"/>
      <c r="AX29" s="40">
        <f>SUM(AT29+AV29)</f>
        <v>0</v>
      </c>
      <c r="AY29" s="10"/>
      <c r="AZ29" s="10"/>
      <c r="BA29" s="10"/>
      <c r="BB29" s="10"/>
      <c r="BC29" s="10"/>
      <c r="BD29" s="10"/>
      <c r="BE29" s="40"/>
      <c r="BF29" s="40">
        <f>SUM(AZ29+BB29+BD29)</f>
        <v>0</v>
      </c>
      <c r="BG29" s="10"/>
      <c r="BH29" s="10"/>
      <c r="BJ29" s="40">
        <f>SUM(BH29)</f>
        <v>0</v>
      </c>
      <c r="BK29"/>
      <c r="BL29" s="6">
        <f>BK29*D29</f>
        <v>0</v>
      </c>
      <c r="BN29" s="6">
        <f>SUM(AJ29+AR29+AX29+BF29+BJ29+BL29)</f>
        <v>5000</v>
      </c>
    </row>
    <row r="30" spans="1:66" s="19" customFormat="1" ht="24" customHeight="1">
      <c r="A30" s="18" t="s">
        <v>13</v>
      </c>
      <c r="C30" s="7"/>
      <c r="D30" s="20"/>
      <c r="E30" s="44"/>
      <c r="F30" s="45">
        <f>SUM(F29)</f>
        <v>5000</v>
      </c>
      <c r="G30" s="44"/>
      <c r="H30" s="45">
        <f>SUM(H29)</f>
        <v>0</v>
      </c>
      <c r="I30" s="44"/>
      <c r="J30" s="45">
        <f>SUM(J29)</f>
        <v>0</v>
      </c>
      <c r="K30" s="44"/>
      <c r="L30" s="45">
        <f>SUM(L29)</f>
        <v>0</v>
      </c>
      <c r="M30" s="44"/>
      <c r="N30" s="45">
        <f>SUM(N29)</f>
        <v>0</v>
      </c>
      <c r="O30" s="44"/>
      <c r="P30" s="45">
        <f>SUM(P29)</f>
        <v>0</v>
      </c>
      <c r="Q30" s="44"/>
      <c r="R30" s="45">
        <f>SUM(R29)</f>
        <v>0</v>
      </c>
      <c r="S30" s="44"/>
      <c r="T30" s="45">
        <f>SUM(T29)</f>
        <v>0</v>
      </c>
      <c r="U30" s="44"/>
      <c r="V30" s="45">
        <f>SUM(V29)</f>
        <v>0</v>
      </c>
      <c r="W30" s="44"/>
      <c r="X30" s="45">
        <f>SUM(X29)</f>
        <v>0</v>
      </c>
      <c r="Y30" s="44"/>
      <c r="Z30" s="45">
        <f>SUM(Z29)</f>
        <v>0</v>
      </c>
      <c r="AA30" s="44"/>
      <c r="AB30" s="45">
        <f>SUM(AB29)</f>
        <v>0</v>
      </c>
      <c r="AC30" s="44"/>
      <c r="AD30" s="45">
        <f>SUM(AD29)</f>
        <v>0</v>
      </c>
      <c r="AE30" s="44"/>
      <c r="AF30" s="45">
        <f>SUM(AF29)</f>
        <v>0</v>
      </c>
      <c r="AG30" s="44"/>
      <c r="AH30" s="45">
        <f>SUM(AH29)</f>
        <v>0</v>
      </c>
      <c r="AI30" s="54"/>
      <c r="AJ30" s="45">
        <f>SUM(AJ29)</f>
        <v>5000</v>
      </c>
      <c r="AK30" s="54"/>
      <c r="AL30" s="45">
        <f>SUM(AL29)</f>
        <v>0</v>
      </c>
      <c r="AM30" s="54"/>
      <c r="AN30" s="45">
        <f>SUM(AN29)</f>
        <v>0</v>
      </c>
      <c r="AO30" s="54"/>
      <c r="AP30" s="45">
        <f aca="true" t="shared" si="19" ref="AP30:AV30">SUM(AP29)</f>
        <v>0</v>
      </c>
      <c r="AQ30" s="45">
        <f t="shared" si="19"/>
        <v>0</v>
      </c>
      <c r="AR30" s="45">
        <f t="shared" si="19"/>
        <v>0</v>
      </c>
      <c r="AS30" s="45">
        <f t="shared" si="19"/>
        <v>0</v>
      </c>
      <c r="AT30" s="45">
        <f t="shared" si="19"/>
        <v>0</v>
      </c>
      <c r="AU30" s="45">
        <f t="shared" si="19"/>
        <v>0</v>
      </c>
      <c r="AV30" s="45">
        <f t="shared" si="19"/>
        <v>0</v>
      </c>
      <c r="AW30" s="44"/>
      <c r="AX30" s="45">
        <f>SUM(AX29)</f>
        <v>0</v>
      </c>
      <c r="AY30" s="44"/>
      <c r="AZ30" s="45">
        <f>SUM(AZ29)</f>
        <v>0</v>
      </c>
      <c r="BA30" s="44"/>
      <c r="BB30" s="45">
        <f>SUM(BB29)</f>
        <v>0</v>
      </c>
      <c r="BC30" s="44"/>
      <c r="BD30" s="45">
        <f>SUM(BD29)</f>
        <v>0</v>
      </c>
      <c r="BE30" s="44"/>
      <c r="BF30" s="45">
        <f>SUM(BF29)</f>
        <v>0</v>
      </c>
      <c r="BG30" s="44"/>
      <c r="BH30" s="45">
        <f>SUM(BH29)</f>
        <v>0</v>
      </c>
      <c r="BI30" s="44"/>
      <c r="BJ30" s="45">
        <f>SUM(BJ29)</f>
        <v>0</v>
      </c>
      <c r="BK30" s="44"/>
      <c r="BL30" s="45">
        <f>SUM(BL29)</f>
        <v>0</v>
      </c>
      <c r="BM30" s="44"/>
      <c r="BN30" s="45">
        <f>SUM(BN29)</f>
        <v>5000</v>
      </c>
    </row>
    <row r="31" spans="6:66" ht="12.75">
      <c r="F31" s="10"/>
      <c r="H31" s="10"/>
      <c r="J31" s="10"/>
      <c r="L31" s="10"/>
      <c r="N31" s="10"/>
      <c r="P31" s="10"/>
      <c r="R31" s="10"/>
      <c r="T31" s="10"/>
      <c r="V31" s="10"/>
      <c r="X31" s="10"/>
      <c r="Z31" s="10"/>
      <c r="AB31" s="10"/>
      <c r="AD31" s="10"/>
      <c r="AF31" s="10"/>
      <c r="AH31" s="10"/>
      <c r="AJ31" s="40"/>
      <c r="AK31" s="10"/>
      <c r="AL31" s="10"/>
      <c r="AM31" s="10"/>
      <c r="AN31" s="10"/>
      <c r="AO31" s="10"/>
      <c r="AP31" s="10"/>
      <c r="AQ31" s="40"/>
      <c r="AR31" s="40"/>
      <c r="AS31" s="10"/>
      <c r="AT31" s="10"/>
      <c r="AU31" s="10"/>
      <c r="AV31" s="10"/>
      <c r="AW31" s="40"/>
      <c r="AX31" s="40"/>
      <c r="AY31" s="10"/>
      <c r="AZ31" s="10"/>
      <c r="BA31" s="10"/>
      <c r="BB31" s="10"/>
      <c r="BC31" s="10"/>
      <c r="BD31" s="10"/>
      <c r="BE31" s="40"/>
      <c r="BF31" s="40"/>
      <c r="BG31" s="10"/>
      <c r="BH31" s="10"/>
      <c r="BJ31" s="40"/>
      <c r="BL31" s="6"/>
      <c r="BN31" s="6"/>
    </row>
    <row r="32" spans="1:66" ht="12.75">
      <c r="A32" s="4" t="s">
        <v>35</v>
      </c>
      <c r="H32" s="10"/>
      <c r="J32" s="10"/>
      <c r="L32" s="10"/>
      <c r="N32" s="10"/>
      <c r="P32" s="10"/>
      <c r="R32" s="10"/>
      <c r="T32" s="10"/>
      <c r="V32" s="10"/>
      <c r="X32" s="10"/>
      <c r="Z32" s="10"/>
      <c r="AB32" s="10"/>
      <c r="AD32" s="10"/>
      <c r="AF32" s="10"/>
      <c r="AH32" s="10"/>
      <c r="AJ32" s="40">
        <f>SUM(F32+H32+J32+L32+N32+P32+R32+T32+V32+X32+Z32+AB32+AD32+AF32+AH32)</f>
        <v>0</v>
      </c>
      <c r="AK32" s="10"/>
      <c r="AL32" s="10"/>
      <c r="AM32" s="10"/>
      <c r="AN32" s="10"/>
      <c r="AO32" s="10"/>
      <c r="AP32" s="10"/>
      <c r="AQ32" s="40"/>
      <c r="AR32" s="40">
        <f>SUM(AL32+AN32+AP32)</f>
        <v>0</v>
      </c>
      <c r="AS32" s="10"/>
      <c r="AT32" s="10"/>
      <c r="AU32" s="10"/>
      <c r="AV32" s="10"/>
      <c r="AW32" s="40"/>
      <c r="AX32" s="40">
        <f>SUM(AT32+AV32)</f>
        <v>0</v>
      </c>
      <c r="AY32" s="10"/>
      <c r="AZ32" s="10"/>
      <c r="BA32" s="10"/>
      <c r="BB32" s="10"/>
      <c r="BC32" s="10"/>
      <c r="BD32" s="10"/>
      <c r="BE32" s="40"/>
      <c r="BF32" s="40">
        <f>SUM(AZ32+BB32+BD32)</f>
        <v>0</v>
      </c>
      <c r="BG32" s="10"/>
      <c r="BH32" s="10"/>
      <c r="BJ32" s="40">
        <f>BH32</f>
        <v>0</v>
      </c>
      <c r="BL32" s="6">
        <f>BK32*D32</f>
        <v>0</v>
      </c>
      <c r="BN32" s="6">
        <f>SUM(AJ32+AR32+AX32+BF32+BJ32+BL32)</f>
        <v>0</v>
      </c>
    </row>
    <row r="33" spans="1:66" ht="12.75">
      <c r="A33" s="4" t="s">
        <v>37</v>
      </c>
      <c r="F33" s="10"/>
      <c r="H33" s="10"/>
      <c r="J33" s="10"/>
      <c r="L33" s="10"/>
      <c r="N33" s="10"/>
      <c r="P33" s="10"/>
      <c r="R33" s="10"/>
      <c r="T33" s="10"/>
      <c r="V33" s="10"/>
      <c r="X33" s="10"/>
      <c r="Z33" s="10"/>
      <c r="AB33" s="10"/>
      <c r="AD33" s="10"/>
      <c r="AF33" s="10"/>
      <c r="AH33" s="10"/>
      <c r="AJ33" s="40">
        <f>SUM(F33+H33+J33+L33+N33+P33+R33+T33+V33+X33+Z33+AB33+AD33+AF33+AH33)</f>
        <v>0</v>
      </c>
      <c r="AK33" s="10"/>
      <c r="AL33" s="10"/>
      <c r="AM33" s="10"/>
      <c r="AN33" s="10"/>
      <c r="AO33" s="10"/>
      <c r="AP33" s="10"/>
      <c r="AQ33" s="40"/>
      <c r="AR33" s="40">
        <f>SUM(AL33+AN33+AP33)</f>
        <v>0</v>
      </c>
      <c r="AS33" s="10"/>
      <c r="AT33" s="10"/>
      <c r="AU33" s="10"/>
      <c r="AV33" s="10"/>
      <c r="AW33" s="40"/>
      <c r="AX33" s="40">
        <f>SUM(AT33+AV33)</f>
        <v>0</v>
      </c>
      <c r="AY33" s="10"/>
      <c r="AZ33" s="10"/>
      <c r="BA33" s="10"/>
      <c r="BB33" s="10"/>
      <c r="BC33" s="10"/>
      <c r="BD33" s="10"/>
      <c r="BE33" s="40"/>
      <c r="BF33" s="40">
        <f>SUM(AZ33+BB33+BD33)</f>
        <v>0</v>
      </c>
      <c r="BG33" s="10"/>
      <c r="BH33" s="10"/>
      <c r="BJ33" s="40">
        <f>BH33</f>
        <v>0</v>
      </c>
      <c r="BL33" s="6">
        <f>BK33*D33</f>
        <v>0</v>
      </c>
      <c r="BN33" s="6">
        <f>SUM(AJ33+AR33+AX33+BF33+BJ33+BL33)</f>
        <v>0</v>
      </c>
    </row>
    <row r="34" spans="1:66" ht="12.75">
      <c r="A34" s="4" t="s">
        <v>14</v>
      </c>
      <c r="F34" s="6">
        <v>3817</v>
      </c>
      <c r="H34" s="10"/>
      <c r="J34" s="10"/>
      <c r="L34" s="10"/>
      <c r="N34" s="10"/>
      <c r="P34" s="10"/>
      <c r="R34" s="10"/>
      <c r="T34" s="10"/>
      <c r="V34" s="10"/>
      <c r="X34" s="10"/>
      <c r="Z34" s="10"/>
      <c r="AB34" s="10"/>
      <c r="AD34" s="10"/>
      <c r="AF34" s="10"/>
      <c r="AH34" s="10"/>
      <c r="AJ34" s="40">
        <f>SUM(F34+H34+J34+L34+N34+P34+R34+T34+V34+X34+Z34+AB34+AD34+AF34+AH34)</f>
        <v>3817</v>
      </c>
      <c r="AK34" s="10"/>
      <c r="AL34" s="10"/>
      <c r="AM34" s="10"/>
      <c r="AN34" s="10"/>
      <c r="AO34" s="10"/>
      <c r="AP34" s="10"/>
      <c r="AQ34" s="40"/>
      <c r="AR34" s="40">
        <f>SUM(AL34+AN34+AP34)</f>
        <v>0</v>
      </c>
      <c r="AS34" s="10"/>
      <c r="AT34" s="10"/>
      <c r="AU34" s="10"/>
      <c r="AV34" s="10"/>
      <c r="AW34" s="40"/>
      <c r="AX34" s="40">
        <f>SUM(AT34+AV34)</f>
        <v>0</v>
      </c>
      <c r="AY34" s="10"/>
      <c r="AZ34" s="10"/>
      <c r="BA34" s="10"/>
      <c r="BB34" s="10"/>
      <c r="BC34" s="10"/>
      <c r="BD34" s="10"/>
      <c r="BE34" s="40"/>
      <c r="BF34" s="40">
        <f>SUM(AZ34+BB34+BD34)</f>
        <v>0</v>
      </c>
      <c r="BG34" s="10"/>
      <c r="BH34" s="10"/>
      <c r="BJ34" s="40">
        <f>BH34</f>
        <v>0</v>
      </c>
      <c r="BL34" s="6">
        <f>BK34*D34</f>
        <v>0</v>
      </c>
      <c r="BN34" s="6">
        <f>SUM(AJ34+AR34+AX34+BF34+BJ34+BL34)</f>
        <v>3817</v>
      </c>
    </row>
    <row r="35" spans="6:66" ht="12.75">
      <c r="F35" s="10"/>
      <c r="H35" s="10"/>
      <c r="J35" s="10"/>
      <c r="L35" s="10"/>
      <c r="N35" s="10"/>
      <c r="P35" s="10"/>
      <c r="R35" s="10"/>
      <c r="T35" s="10"/>
      <c r="V35" s="10"/>
      <c r="X35" s="10"/>
      <c r="Z35" s="10"/>
      <c r="AB35" s="10"/>
      <c r="AD35" s="10"/>
      <c r="AF35" s="10"/>
      <c r="AH35" s="10"/>
      <c r="AJ35" s="40">
        <f>SUM(F35+H35+J35+L35+N35+P35+R35+T35+V35+X35+Z35+AB35+AD35+AF35+AH35)</f>
        <v>0</v>
      </c>
      <c r="AK35" s="10"/>
      <c r="AL35" s="10"/>
      <c r="AM35" s="10"/>
      <c r="AN35" s="10"/>
      <c r="AO35" s="10"/>
      <c r="AP35" s="10"/>
      <c r="AQ35" s="40"/>
      <c r="AR35" s="40">
        <f>SUM(AL35+AN35+AP35)</f>
        <v>0</v>
      </c>
      <c r="AS35" s="10"/>
      <c r="AT35" s="10"/>
      <c r="AU35" s="10"/>
      <c r="AV35" s="10"/>
      <c r="AW35" s="40"/>
      <c r="AX35" s="40">
        <f>SUM(AT35+AV35)</f>
        <v>0</v>
      </c>
      <c r="AY35" s="10"/>
      <c r="AZ35" s="10"/>
      <c r="BA35" s="10"/>
      <c r="BB35" s="10"/>
      <c r="BC35" s="10"/>
      <c r="BD35" s="10"/>
      <c r="BE35" s="40"/>
      <c r="BF35" s="40">
        <f>SUM(AZ35+BB35+BD35)</f>
        <v>0</v>
      </c>
      <c r="BG35" s="10"/>
      <c r="BH35" s="10"/>
      <c r="BJ35" s="40">
        <f>BH35</f>
        <v>0</v>
      </c>
      <c r="BL35" s="6"/>
      <c r="BN35" s="6">
        <f>SUM(AJ35+AR35+AX35+BF35+BJ35+BL35)</f>
        <v>0</v>
      </c>
    </row>
    <row r="36" spans="1:66" s="19" customFormat="1" ht="24" customHeight="1">
      <c r="A36" s="18" t="s">
        <v>15</v>
      </c>
      <c r="C36" s="7"/>
      <c r="D36" s="20"/>
      <c r="E36" s="44"/>
      <c r="F36" s="45">
        <f>SUM(F32:F35)</f>
        <v>3817</v>
      </c>
      <c r="G36" s="44"/>
      <c r="H36" s="45">
        <f>SUM(H32:H35)</f>
        <v>0</v>
      </c>
      <c r="I36" s="44"/>
      <c r="J36" s="45">
        <f>SUM(J32:J35)</f>
        <v>0</v>
      </c>
      <c r="K36" s="44"/>
      <c r="L36" s="45">
        <f>SUM(L32:L35)</f>
        <v>0</v>
      </c>
      <c r="M36" s="44"/>
      <c r="N36" s="45">
        <f>SUM(N32:N35)</f>
        <v>0</v>
      </c>
      <c r="O36" s="44"/>
      <c r="P36" s="45">
        <f>SUM(P32:P35)</f>
        <v>0</v>
      </c>
      <c r="Q36" s="44"/>
      <c r="R36" s="45">
        <f>SUM(R32:R35)</f>
        <v>0</v>
      </c>
      <c r="S36" s="44"/>
      <c r="T36" s="45">
        <f>SUM(T32:T35)</f>
        <v>0</v>
      </c>
      <c r="U36" s="44"/>
      <c r="V36" s="45">
        <f>SUM(V32:V35)</f>
        <v>0</v>
      </c>
      <c r="W36" s="44"/>
      <c r="X36" s="45">
        <f>SUM(X32:X35)</f>
        <v>0</v>
      </c>
      <c r="Y36" s="44"/>
      <c r="Z36" s="45">
        <f>SUM(Z32:Z35)</f>
        <v>0</v>
      </c>
      <c r="AA36" s="44"/>
      <c r="AB36" s="45">
        <f>SUM(AB32:AB35)</f>
        <v>0</v>
      </c>
      <c r="AC36" s="44"/>
      <c r="AD36" s="45">
        <f>SUM(AD32:AD35)</f>
        <v>0</v>
      </c>
      <c r="AE36" s="44"/>
      <c r="AF36" s="45">
        <f>SUM(AF32:AF35)</f>
        <v>0</v>
      </c>
      <c r="AG36" s="44"/>
      <c r="AH36" s="45">
        <f>SUM(AH32:AH35)</f>
        <v>0</v>
      </c>
      <c r="AI36" s="44"/>
      <c r="AJ36" s="45">
        <f>SUM(AJ32:AJ35)</f>
        <v>3817</v>
      </c>
      <c r="AK36" s="45"/>
      <c r="AL36" s="45"/>
      <c r="AM36" s="45"/>
      <c r="AN36" s="45"/>
      <c r="AO36" s="45"/>
      <c r="AP36" s="45"/>
      <c r="AQ36" s="45"/>
      <c r="AR36" s="45">
        <f>SUM(AR31:AR35)</f>
        <v>0</v>
      </c>
      <c r="AS36" s="45"/>
      <c r="AT36" s="45"/>
      <c r="AU36" s="45"/>
      <c r="AV36" s="45"/>
      <c r="AW36" s="45"/>
      <c r="AX36" s="45">
        <f>SUM(AX32:AX35)</f>
        <v>0</v>
      </c>
      <c r="AY36" s="45"/>
      <c r="AZ36" s="45"/>
      <c r="BA36" s="45"/>
      <c r="BB36" s="45"/>
      <c r="BC36" s="45"/>
      <c r="BD36" s="45"/>
      <c r="BE36" s="45"/>
      <c r="BF36" s="45">
        <f>SUM(BF32:BF35)</f>
        <v>0</v>
      </c>
      <c r="BG36" s="45"/>
      <c r="BH36" s="45"/>
      <c r="BI36" s="44"/>
      <c r="BJ36" s="45">
        <f>SUM(BJ32:BJ35)</f>
        <v>0</v>
      </c>
      <c r="BK36" s="44"/>
      <c r="BL36" s="45">
        <f>SUM(BL32:BL35)</f>
        <v>0</v>
      </c>
      <c r="BM36" s="44"/>
      <c r="BN36" s="45">
        <f>SUM(BN32:BN35)</f>
        <v>3817</v>
      </c>
    </row>
    <row r="37" spans="6:66" ht="12.75">
      <c r="F37" s="10"/>
      <c r="H37" s="10"/>
      <c r="J37" s="10"/>
      <c r="L37" s="10"/>
      <c r="N37" s="10"/>
      <c r="P37" s="10"/>
      <c r="R37" s="10"/>
      <c r="T37" s="10"/>
      <c r="V37" s="10"/>
      <c r="X37" s="10"/>
      <c r="Z37" s="10"/>
      <c r="AB37" s="10"/>
      <c r="AD37" s="10"/>
      <c r="AF37" s="10"/>
      <c r="AH37" s="10"/>
      <c r="AJ37" s="40"/>
      <c r="AK37" s="10"/>
      <c r="AL37" s="10"/>
      <c r="AM37" s="10"/>
      <c r="AN37" s="10"/>
      <c r="AO37" s="10"/>
      <c r="AP37" s="10"/>
      <c r="AQ37" s="40"/>
      <c r="AR37" s="40"/>
      <c r="AS37" s="10"/>
      <c r="AT37" s="10"/>
      <c r="AU37" s="10"/>
      <c r="AV37" s="10"/>
      <c r="AW37" s="40"/>
      <c r="AX37" s="40"/>
      <c r="AY37" s="10"/>
      <c r="AZ37" s="10"/>
      <c r="BA37" s="10"/>
      <c r="BB37" s="10"/>
      <c r="BC37" s="10"/>
      <c r="BD37" s="10"/>
      <c r="BE37" s="40"/>
      <c r="BF37" s="40"/>
      <c r="BG37" s="10"/>
      <c r="BH37" s="10"/>
      <c r="BJ37" s="40"/>
      <c r="BL37" s="6"/>
      <c r="BN37" s="6"/>
    </row>
    <row r="38" spans="1:66" ht="12.75">
      <c r="A38" s="4" t="s">
        <v>16</v>
      </c>
      <c r="F38" s="10">
        <v>25000</v>
      </c>
      <c r="H38" s="10"/>
      <c r="J38" s="10"/>
      <c r="L38" s="10"/>
      <c r="N38" s="10"/>
      <c r="P38" s="10"/>
      <c r="R38" s="10"/>
      <c r="T38" s="10"/>
      <c r="V38" s="10"/>
      <c r="X38" s="10"/>
      <c r="Z38" s="10"/>
      <c r="AB38" s="10"/>
      <c r="AD38" s="10"/>
      <c r="AF38" s="10"/>
      <c r="AH38" s="10"/>
      <c r="AJ38" s="40">
        <f>SUM(F38+H38+J38+L38+N38+P38+R38+T38+V38+X38+Z38+AB38+AD38+AH38)</f>
        <v>25000</v>
      </c>
      <c r="AK38" s="10"/>
      <c r="AL38" s="10"/>
      <c r="AM38" s="10"/>
      <c r="AN38" s="10"/>
      <c r="AO38" s="10"/>
      <c r="AP38" s="10"/>
      <c r="AQ38" s="40"/>
      <c r="AR38" s="40">
        <f>SUM(AL38+AN38+AP38)</f>
        <v>0</v>
      </c>
      <c r="AS38" s="10"/>
      <c r="AT38" s="10"/>
      <c r="AU38" s="10"/>
      <c r="AV38" s="10"/>
      <c r="AW38" s="40"/>
      <c r="AX38" s="40">
        <f>SUM(AT38+AV38)</f>
        <v>0</v>
      </c>
      <c r="AY38" s="10"/>
      <c r="AZ38" s="10"/>
      <c r="BA38" s="10"/>
      <c r="BB38" s="10"/>
      <c r="BC38" s="10"/>
      <c r="BD38" s="10"/>
      <c r="BE38" s="40"/>
      <c r="BF38" s="40">
        <f>SUM(AZ38+BB38+BD38)</f>
        <v>0</v>
      </c>
      <c r="BG38" s="10"/>
      <c r="BH38" s="10"/>
      <c r="BJ38" s="40">
        <f>BH38</f>
        <v>0</v>
      </c>
      <c r="BK38"/>
      <c r="BL38" s="6">
        <f>BK38*D38</f>
        <v>0</v>
      </c>
      <c r="BN38" s="6">
        <f>SUM(AJ38+AR38+AX38+BF38+BL38+BJ38)</f>
        <v>25000</v>
      </c>
    </row>
    <row r="39" spans="1:66" s="19" customFormat="1" ht="19.5" customHeight="1">
      <c r="A39" s="18" t="s">
        <v>17</v>
      </c>
      <c r="C39" s="7"/>
      <c r="D39" s="20"/>
      <c r="E39" s="44"/>
      <c r="F39" s="45">
        <f>SUM(F38)</f>
        <v>25000</v>
      </c>
      <c r="G39" s="44"/>
      <c r="H39" s="45">
        <f>SUM(H38)</f>
        <v>0</v>
      </c>
      <c r="I39" s="44"/>
      <c r="J39" s="45">
        <f>SUM(J38)</f>
        <v>0</v>
      </c>
      <c r="K39" s="44"/>
      <c r="L39" s="45">
        <f>SUM(L38)</f>
        <v>0</v>
      </c>
      <c r="M39" s="44"/>
      <c r="N39" s="45">
        <f>SUM(N38)</f>
        <v>0</v>
      </c>
      <c r="O39" s="44"/>
      <c r="P39" s="45">
        <f>SUM(P38)</f>
        <v>0</v>
      </c>
      <c r="Q39" s="44"/>
      <c r="R39" s="45">
        <f>SUM(R38)</f>
        <v>0</v>
      </c>
      <c r="S39" s="44"/>
      <c r="T39" s="45">
        <f>SUM(T38)</f>
        <v>0</v>
      </c>
      <c r="U39" s="44"/>
      <c r="V39" s="45">
        <f>SUM(V38)</f>
        <v>0</v>
      </c>
      <c r="W39" s="44"/>
      <c r="X39" s="45">
        <f>SUM(X38)</f>
        <v>0</v>
      </c>
      <c r="Y39" s="44"/>
      <c r="Z39" s="45">
        <f>SUM(Z38)</f>
        <v>0</v>
      </c>
      <c r="AA39" s="44"/>
      <c r="AB39" s="45">
        <f>SUM(AB38)</f>
        <v>0</v>
      </c>
      <c r="AC39" s="44"/>
      <c r="AD39" s="45">
        <f>SUM(AD38)</f>
        <v>0</v>
      </c>
      <c r="AE39" s="44"/>
      <c r="AF39" s="45">
        <f>SUM(AF38)</f>
        <v>0</v>
      </c>
      <c r="AG39" s="44"/>
      <c r="AH39" s="45">
        <f>SUM(AH38)</f>
        <v>0</v>
      </c>
      <c r="AI39" s="44"/>
      <c r="AJ39" s="45">
        <f>SUM(AJ38)</f>
        <v>25000</v>
      </c>
      <c r="AK39" s="44"/>
      <c r="AL39" s="45">
        <f>SUM(AL38)</f>
        <v>0</v>
      </c>
      <c r="AM39" s="44"/>
      <c r="AN39" s="45">
        <f>SUM(AN38)</f>
        <v>0</v>
      </c>
      <c r="AO39" s="44"/>
      <c r="AP39" s="44"/>
      <c r="AQ39" s="45"/>
      <c r="AR39" s="45">
        <f>SUM(AR38)</f>
        <v>0</v>
      </c>
      <c r="AS39" s="45"/>
      <c r="AT39" s="45"/>
      <c r="AU39" s="45"/>
      <c r="AV39" s="45"/>
      <c r="AW39" s="45"/>
      <c r="AX39" s="45">
        <f>SUM(AX38)</f>
        <v>0</v>
      </c>
      <c r="AY39" s="45"/>
      <c r="AZ39" s="45"/>
      <c r="BA39" s="45"/>
      <c r="BB39" s="45"/>
      <c r="BC39" s="45"/>
      <c r="BD39" s="45"/>
      <c r="BE39" s="45"/>
      <c r="BF39" s="45">
        <f>SUM(BF38)</f>
        <v>0</v>
      </c>
      <c r="BG39" s="45"/>
      <c r="BH39" s="45"/>
      <c r="BI39" s="44"/>
      <c r="BJ39" s="45">
        <f>SUM(BJ38)</f>
        <v>0</v>
      </c>
      <c r="BK39" s="44"/>
      <c r="BL39" s="45">
        <f>SUM(BL38)</f>
        <v>0</v>
      </c>
      <c r="BM39" s="44"/>
      <c r="BN39" s="45">
        <f>SUM(BN38)</f>
        <v>25000</v>
      </c>
    </row>
    <row r="40" spans="6:66" ht="12.75">
      <c r="F40" s="10"/>
      <c r="H40" s="10"/>
      <c r="J40" s="10"/>
      <c r="L40" s="10"/>
      <c r="N40" s="10"/>
      <c r="P40" s="10"/>
      <c r="R40" s="10"/>
      <c r="T40" s="10"/>
      <c r="V40" s="10"/>
      <c r="X40" s="10"/>
      <c r="Z40" s="10"/>
      <c r="AB40" s="10"/>
      <c r="AD40" s="10"/>
      <c r="AF40" s="10"/>
      <c r="AH40" s="10"/>
      <c r="AJ40" s="40"/>
      <c r="AK40" s="10"/>
      <c r="AL40" s="10"/>
      <c r="AM40" s="10"/>
      <c r="AN40" s="10"/>
      <c r="AO40" s="10"/>
      <c r="AP40" s="10"/>
      <c r="AQ40" s="40"/>
      <c r="AR40" s="40"/>
      <c r="AS40" s="10"/>
      <c r="AT40" s="10"/>
      <c r="AU40" s="10"/>
      <c r="AV40" s="10"/>
      <c r="AW40" s="40"/>
      <c r="AX40" s="40"/>
      <c r="AY40" s="10"/>
      <c r="AZ40" s="10"/>
      <c r="BA40" s="10"/>
      <c r="BB40" s="10"/>
      <c r="BC40" s="10"/>
      <c r="BD40" s="10"/>
      <c r="BE40" s="40"/>
      <c r="BF40" s="40"/>
      <c r="BG40" s="10"/>
      <c r="BH40" s="10"/>
      <c r="BJ40" s="40"/>
      <c r="BL40" s="6"/>
      <c r="BN40" s="6"/>
    </row>
    <row r="41" spans="1:66" ht="12.75">
      <c r="A41" s="4" t="s">
        <v>74</v>
      </c>
      <c r="F41" s="10">
        <v>550</v>
      </c>
      <c r="H41" s="10"/>
      <c r="J41" s="10"/>
      <c r="L41" s="10"/>
      <c r="N41" s="10"/>
      <c r="P41" s="10"/>
      <c r="R41" s="10"/>
      <c r="T41" s="10"/>
      <c r="V41" s="10"/>
      <c r="X41" s="10"/>
      <c r="Z41" s="10"/>
      <c r="AB41" s="10"/>
      <c r="AD41" s="10"/>
      <c r="AF41" s="10"/>
      <c r="AH41" s="10"/>
      <c r="AJ41" s="40">
        <f>SUM(F41+H41+J41+L41+N41+P41+R41+T41+V41+X41+Z41+AB41+AD41+AF41+AH41)</f>
        <v>550</v>
      </c>
      <c r="AK41" s="10"/>
      <c r="AL41" s="10"/>
      <c r="AM41" s="10"/>
      <c r="AN41" s="10"/>
      <c r="AO41" s="10"/>
      <c r="AP41" s="10"/>
      <c r="AQ41" s="40"/>
      <c r="AR41" s="40">
        <f>SUM(AL41+AN41+AP41)</f>
        <v>0</v>
      </c>
      <c r="AS41" s="10"/>
      <c r="AT41" s="10"/>
      <c r="AU41" s="10"/>
      <c r="AV41" s="10"/>
      <c r="AW41" s="40"/>
      <c r="AX41" s="40">
        <f>SUM(AT41+AV41)</f>
        <v>0</v>
      </c>
      <c r="AY41" s="10"/>
      <c r="AZ41" s="10"/>
      <c r="BA41" s="10"/>
      <c r="BB41" s="10"/>
      <c r="BC41" s="10"/>
      <c r="BD41" s="10"/>
      <c r="BE41" s="40"/>
      <c r="BF41" s="40">
        <f>SUM(AZ41+BB41+BD41)</f>
        <v>0</v>
      </c>
      <c r="BG41" s="10"/>
      <c r="BH41" s="10"/>
      <c r="BJ41" s="40">
        <f>BH41</f>
        <v>0</v>
      </c>
      <c r="BK41"/>
      <c r="BL41" s="6">
        <f>BK41*D41</f>
        <v>0</v>
      </c>
      <c r="BN41" s="6">
        <f>SUM(AJ41+AR41+AX41+BF41+BJ41+BL41)</f>
        <v>550</v>
      </c>
    </row>
    <row r="42" spans="1:66" s="19" customFormat="1" ht="25.5">
      <c r="A42" s="18" t="s">
        <v>18</v>
      </c>
      <c r="C42" s="7"/>
      <c r="D42" s="20"/>
      <c r="E42" s="44"/>
      <c r="F42" s="45">
        <f>SUM(F41)</f>
        <v>550</v>
      </c>
      <c r="G42" s="44"/>
      <c r="H42" s="45">
        <f>SUM(H41)</f>
        <v>0</v>
      </c>
      <c r="I42" s="44"/>
      <c r="J42" s="45">
        <f>SUM(J41)</f>
        <v>0</v>
      </c>
      <c r="K42" s="44"/>
      <c r="L42" s="45">
        <f>SUM(L41)</f>
        <v>0</v>
      </c>
      <c r="M42" s="44"/>
      <c r="N42" s="45">
        <f>SUM(N41)</f>
        <v>0</v>
      </c>
      <c r="O42" s="44"/>
      <c r="P42" s="45">
        <f>SUM(P41)</f>
        <v>0</v>
      </c>
      <c r="Q42" s="44"/>
      <c r="R42" s="45">
        <f>SUM(R41)</f>
        <v>0</v>
      </c>
      <c r="S42" s="44"/>
      <c r="T42" s="45">
        <f>SUM(T41)</f>
        <v>0</v>
      </c>
      <c r="U42" s="44"/>
      <c r="V42" s="45">
        <f>SUM(V41)</f>
        <v>0</v>
      </c>
      <c r="W42" s="44"/>
      <c r="X42" s="45">
        <f>SUM(X41)</f>
        <v>0</v>
      </c>
      <c r="Y42" s="44"/>
      <c r="Z42" s="45">
        <f>SUM(Z41)</f>
        <v>0</v>
      </c>
      <c r="AA42" s="44"/>
      <c r="AB42" s="45">
        <f>SUM(AB41)</f>
        <v>0</v>
      </c>
      <c r="AC42" s="44"/>
      <c r="AD42" s="45">
        <f>SUM(AD41)</f>
        <v>0</v>
      </c>
      <c r="AE42" s="44"/>
      <c r="AF42" s="45">
        <f>SUM(AF41)</f>
        <v>0</v>
      </c>
      <c r="AG42" s="44"/>
      <c r="AH42" s="45">
        <f>SUM(AH41)</f>
        <v>0</v>
      </c>
      <c r="AI42" s="44"/>
      <c r="AJ42" s="45">
        <f>SUM(AJ41)</f>
        <v>550</v>
      </c>
      <c r="AK42" s="44"/>
      <c r="AL42" s="45">
        <f>SUM(AL41)</f>
        <v>0</v>
      </c>
      <c r="AM42" s="44"/>
      <c r="AN42" s="45">
        <f>SUM(AN41)</f>
        <v>0</v>
      </c>
      <c r="AO42" s="44"/>
      <c r="AP42" s="45">
        <f>SUM(AP41)</f>
        <v>0</v>
      </c>
      <c r="AQ42" s="45"/>
      <c r="AR42" s="45">
        <f>SUM(AR41)</f>
        <v>0</v>
      </c>
      <c r="AS42" s="45"/>
      <c r="AT42" s="45">
        <f>SUM(AT41)</f>
        <v>0</v>
      </c>
      <c r="AU42" s="45"/>
      <c r="AV42" s="45">
        <f>SUM(AV41)</f>
        <v>0</v>
      </c>
      <c r="AW42" s="45"/>
      <c r="AX42" s="45">
        <f>SUM(AX41)</f>
        <v>0</v>
      </c>
      <c r="AY42" s="45"/>
      <c r="AZ42" s="45">
        <f>SUM(AZ41)</f>
        <v>0</v>
      </c>
      <c r="BA42" s="45"/>
      <c r="BB42" s="45">
        <f>SUM(BB41)</f>
        <v>0</v>
      </c>
      <c r="BC42" s="45"/>
      <c r="BD42" s="45">
        <f>SUM(BD41)</f>
        <v>0</v>
      </c>
      <c r="BE42" s="45"/>
      <c r="BF42" s="45">
        <f>SUM(BF41)</f>
        <v>0</v>
      </c>
      <c r="BG42" s="45"/>
      <c r="BH42" s="45">
        <f>SUM(BH41)</f>
        <v>0</v>
      </c>
      <c r="BI42" s="44"/>
      <c r="BJ42" s="45">
        <f>SUM(BJ41)</f>
        <v>0</v>
      </c>
      <c r="BK42" s="45">
        <f>SUM(BK41)</f>
        <v>0</v>
      </c>
      <c r="BL42" s="45">
        <f>SUM(BL41)</f>
        <v>0</v>
      </c>
      <c r="BM42" s="44"/>
      <c r="BN42" s="45">
        <f>SUM(BN41)</f>
        <v>550</v>
      </c>
    </row>
    <row r="43" spans="1:66" s="53" customFormat="1" ht="12.75">
      <c r="A43" s="55"/>
      <c r="C43" s="58"/>
      <c r="D43" s="59"/>
      <c r="F43" s="52"/>
      <c r="H43" s="52"/>
      <c r="J43" s="52"/>
      <c r="L43" s="52"/>
      <c r="N43" s="52"/>
      <c r="P43" s="52"/>
      <c r="R43" s="52"/>
      <c r="T43" s="52"/>
      <c r="V43" s="52"/>
      <c r="X43" s="52"/>
      <c r="Z43" s="52"/>
      <c r="AB43" s="52"/>
      <c r="AD43" s="52"/>
      <c r="AF43" s="52"/>
      <c r="AH43" s="52"/>
      <c r="AJ43" s="52"/>
      <c r="AL43" s="52"/>
      <c r="AN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J43" s="52"/>
      <c r="BK43" s="52"/>
      <c r="BL43" s="52"/>
      <c r="BN43" s="52"/>
    </row>
    <row r="44" spans="1:66" ht="12.75">
      <c r="A44" s="18" t="s">
        <v>31</v>
      </c>
      <c r="B44" s="26"/>
      <c r="E44" s="26"/>
      <c r="F44" s="10"/>
      <c r="G44" s="26"/>
      <c r="H44" s="10"/>
      <c r="I44" s="26"/>
      <c r="J44" s="10"/>
      <c r="K44" s="26"/>
      <c r="L44" s="10"/>
      <c r="M44" s="26"/>
      <c r="N44" s="10"/>
      <c r="O44" s="26"/>
      <c r="P44" s="10"/>
      <c r="Q44" s="26"/>
      <c r="R44" s="10"/>
      <c r="S44" s="26"/>
      <c r="T44" s="10"/>
      <c r="U44" s="26"/>
      <c r="V44" s="10"/>
      <c r="W44" s="26"/>
      <c r="X44" s="10"/>
      <c r="Y44" s="26"/>
      <c r="Z44" s="10"/>
      <c r="AA44" s="26"/>
      <c r="AB44" s="10"/>
      <c r="AC44" s="26"/>
      <c r="AD44" s="10"/>
      <c r="AE44" s="26"/>
      <c r="AF44" s="10"/>
      <c r="AG44" s="26"/>
      <c r="AH44" s="10"/>
      <c r="AI44" s="46"/>
      <c r="AJ44" s="40"/>
      <c r="AK44" s="10"/>
      <c r="AL44" s="10"/>
      <c r="AM44" s="10"/>
      <c r="AN44" s="10"/>
      <c r="AO44" s="10"/>
      <c r="AP44" s="10"/>
      <c r="AQ44" s="40"/>
      <c r="AR44" s="40"/>
      <c r="AS44" s="10"/>
      <c r="AT44" s="10"/>
      <c r="AU44" s="10"/>
      <c r="AV44" s="10"/>
      <c r="AW44" s="40"/>
      <c r="AX44" s="40"/>
      <c r="AY44" s="10"/>
      <c r="AZ44" s="10"/>
      <c r="BA44" s="10"/>
      <c r="BB44" s="10"/>
      <c r="BC44" s="10"/>
      <c r="BD44" s="10"/>
      <c r="BE44" s="40"/>
      <c r="BF44" s="40"/>
      <c r="BG44" s="10"/>
      <c r="BH44" s="10"/>
      <c r="BI44" s="46"/>
      <c r="BJ44" s="40"/>
      <c r="BK44" s="27"/>
      <c r="BL44" s="6"/>
      <c r="BM44" s="27"/>
      <c r="BN44" s="6"/>
    </row>
    <row r="45" spans="1:66" ht="12.75">
      <c r="A45" s="4" t="s">
        <v>51</v>
      </c>
      <c r="B45" s="26"/>
      <c r="E45" s="26"/>
      <c r="F45" s="10">
        <v>100</v>
      </c>
      <c r="G45" s="26"/>
      <c r="H45" s="10"/>
      <c r="I45" s="26"/>
      <c r="J45" s="10"/>
      <c r="K45" s="26"/>
      <c r="L45" s="10"/>
      <c r="M45" s="26"/>
      <c r="N45" s="10"/>
      <c r="O45" s="26"/>
      <c r="P45" s="10"/>
      <c r="Q45" s="26"/>
      <c r="R45" s="10"/>
      <c r="S45" s="26"/>
      <c r="T45" s="10"/>
      <c r="U45" s="26"/>
      <c r="V45" s="10"/>
      <c r="W45" s="26"/>
      <c r="X45" s="10"/>
      <c r="Y45" s="26"/>
      <c r="Z45" s="10"/>
      <c r="AA45" s="26"/>
      <c r="AB45" s="10"/>
      <c r="AC45" s="26"/>
      <c r="AD45" s="10"/>
      <c r="AE45" s="26"/>
      <c r="AF45" s="10"/>
      <c r="AG45" s="26"/>
      <c r="AH45" s="10"/>
      <c r="AI45" s="46"/>
      <c r="AJ45" s="40">
        <f>SUM(F45+H45+J45+L45+N45+P45+R45+T45+V45+X45+Z45+AB45+AD45+AF45+AH45)</f>
        <v>100</v>
      </c>
      <c r="AK45" s="46"/>
      <c r="AL45" s="40"/>
      <c r="AM45" s="46"/>
      <c r="AN45" s="40"/>
      <c r="AO45" s="46"/>
      <c r="AP45" s="40"/>
      <c r="AQ45" s="40"/>
      <c r="AR45" s="40">
        <f>SUM(AL45+AN45+AP45)</f>
        <v>0</v>
      </c>
      <c r="AS45" s="10"/>
      <c r="AT45" s="10"/>
      <c r="AU45" s="10"/>
      <c r="AV45" s="10"/>
      <c r="AW45" s="40"/>
      <c r="AX45" s="40"/>
      <c r="AY45" s="10"/>
      <c r="AZ45" s="10"/>
      <c r="BA45" s="10"/>
      <c r="BB45" s="10"/>
      <c r="BC45" s="10"/>
      <c r="BD45" s="10"/>
      <c r="BE45" s="40"/>
      <c r="BF45" s="40"/>
      <c r="BG45" s="10"/>
      <c r="BH45" s="10"/>
      <c r="BI45" s="46"/>
      <c r="BJ45" s="40"/>
      <c r="BK45" s="27"/>
      <c r="BL45" s="6">
        <f aca="true" t="shared" si="20" ref="BL45:BL55">BK45*D45</f>
        <v>0</v>
      </c>
      <c r="BN45" s="6">
        <f>SUM(AJ45+AR45+AX45+BF45+BJ45+BL45)</f>
        <v>100</v>
      </c>
    </row>
    <row r="46" spans="1:66" ht="12.75">
      <c r="A46" s="4" t="s">
        <v>63</v>
      </c>
      <c r="B46" s="26"/>
      <c r="E46" s="26"/>
      <c r="F46" s="10"/>
      <c r="G46" s="26"/>
      <c r="H46" s="10"/>
      <c r="I46" s="26"/>
      <c r="J46" s="10"/>
      <c r="K46" s="26"/>
      <c r="L46" s="10"/>
      <c r="M46" s="26"/>
      <c r="N46" s="10"/>
      <c r="O46" s="26"/>
      <c r="P46" s="10"/>
      <c r="Q46" s="26"/>
      <c r="R46" s="10"/>
      <c r="S46" s="26"/>
      <c r="T46" s="10"/>
      <c r="U46" s="26"/>
      <c r="V46" s="10"/>
      <c r="W46" s="26"/>
      <c r="X46" s="10"/>
      <c r="Y46" s="26"/>
      <c r="Z46" s="10"/>
      <c r="AA46" s="26"/>
      <c r="AB46" s="10"/>
      <c r="AC46" s="26"/>
      <c r="AD46" s="10"/>
      <c r="AE46" s="26"/>
      <c r="AF46" s="10"/>
      <c r="AG46" s="26"/>
      <c r="AH46" s="10"/>
      <c r="AI46" s="46"/>
      <c r="AJ46" s="40">
        <f aca="true" t="shared" si="21" ref="AJ46:AJ55">SUM(F46+H46+J46+L46+N46+P46+R46+T46+V46+X46+Z46+AB46+AD46+AF46+AH46)</f>
        <v>0</v>
      </c>
      <c r="AK46" s="10"/>
      <c r="AL46" s="10"/>
      <c r="AM46" s="10"/>
      <c r="AN46" s="10"/>
      <c r="AO46" s="10"/>
      <c r="AP46" s="10"/>
      <c r="AQ46" s="40"/>
      <c r="AR46" s="40"/>
      <c r="AS46" s="10"/>
      <c r="AT46" s="10"/>
      <c r="AU46" s="10"/>
      <c r="AV46" s="10"/>
      <c r="AW46" s="40"/>
      <c r="AX46" s="40"/>
      <c r="AY46" s="10"/>
      <c r="AZ46" s="10"/>
      <c r="BA46" s="10"/>
      <c r="BB46" s="10"/>
      <c r="BC46" s="10"/>
      <c r="BD46" s="10"/>
      <c r="BE46" s="40"/>
      <c r="BF46" s="40"/>
      <c r="BG46" s="10"/>
      <c r="BH46" s="10"/>
      <c r="BI46" s="46"/>
      <c r="BJ46" s="40"/>
      <c r="BK46" s="27"/>
      <c r="BL46" s="6">
        <f t="shared" si="20"/>
        <v>0</v>
      </c>
      <c r="BN46" s="6">
        <f aca="true" t="shared" si="22" ref="BN46:BN55">SUM(AJ46+AR46+AX46+BF46+BJ46+BL46)</f>
        <v>0</v>
      </c>
    </row>
    <row r="47" spans="1:66" ht="12.75">
      <c r="A47" s="4" t="s">
        <v>62</v>
      </c>
      <c r="B47" s="26"/>
      <c r="E47" s="26"/>
      <c r="F47" s="10"/>
      <c r="G47" s="26"/>
      <c r="H47" s="10"/>
      <c r="I47" s="26"/>
      <c r="J47" s="10"/>
      <c r="K47" s="26"/>
      <c r="L47" s="10"/>
      <c r="M47" s="26"/>
      <c r="N47" s="10"/>
      <c r="O47" s="26"/>
      <c r="P47" s="10"/>
      <c r="Q47" s="26"/>
      <c r="R47" s="10"/>
      <c r="S47" s="26"/>
      <c r="T47" s="10"/>
      <c r="U47" s="26"/>
      <c r="V47" s="10"/>
      <c r="W47" s="26"/>
      <c r="X47" s="10"/>
      <c r="Y47" s="26"/>
      <c r="Z47" s="10"/>
      <c r="AA47" s="26"/>
      <c r="AB47" s="10"/>
      <c r="AC47" s="26"/>
      <c r="AD47" s="10"/>
      <c r="AE47" s="26"/>
      <c r="AF47" s="10"/>
      <c r="AG47" s="26"/>
      <c r="AH47" s="10"/>
      <c r="AI47" s="46"/>
      <c r="AJ47" s="40">
        <f t="shared" si="21"/>
        <v>0</v>
      </c>
      <c r="AK47" s="10"/>
      <c r="AL47" s="10"/>
      <c r="AM47" s="10"/>
      <c r="AN47" s="10"/>
      <c r="AO47" s="10"/>
      <c r="AP47" s="10"/>
      <c r="AQ47" s="40"/>
      <c r="AR47" s="40"/>
      <c r="AS47" s="10"/>
      <c r="AT47" s="10"/>
      <c r="AU47" s="10"/>
      <c r="AV47" s="10"/>
      <c r="AW47" s="40"/>
      <c r="AX47" s="40"/>
      <c r="AY47" s="10"/>
      <c r="AZ47" s="10"/>
      <c r="BA47" s="10"/>
      <c r="BB47" s="10"/>
      <c r="BC47" s="10"/>
      <c r="BD47" s="10"/>
      <c r="BE47" s="40"/>
      <c r="BF47" s="40"/>
      <c r="BG47" s="10"/>
      <c r="BH47" s="10"/>
      <c r="BI47" s="46"/>
      <c r="BJ47" s="40"/>
      <c r="BK47" s="27"/>
      <c r="BL47" s="6">
        <f t="shared" si="20"/>
        <v>0</v>
      </c>
      <c r="BN47" s="6">
        <f t="shared" si="22"/>
        <v>0</v>
      </c>
    </row>
    <row r="48" spans="1:66" ht="12.75">
      <c r="A48" s="4" t="s">
        <v>73</v>
      </c>
      <c r="B48" s="26"/>
      <c r="E48" s="26"/>
      <c r="F48" s="10"/>
      <c r="G48" s="26"/>
      <c r="H48" s="10"/>
      <c r="I48" s="26"/>
      <c r="J48" s="10"/>
      <c r="K48" s="26"/>
      <c r="L48" s="10"/>
      <c r="M48" s="26"/>
      <c r="N48" s="10"/>
      <c r="O48" s="26"/>
      <c r="P48" s="10"/>
      <c r="Q48" s="26"/>
      <c r="R48" s="10"/>
      <c r="S48" s="26"/>
      <c r="T48" s="10"/>
      <c r="U48" s="26"/>
      <c r="V48" s="10"/>
      <c r="W48" s="26"/>
      <c r="X48" s="10"/>
      <c r="Y48" s="26"/>
      <c r="Z48" s="10"/>
      <c r="AA48" s="26"/>
      <c r="AB48" s="10"/>
      <c r="AC48" s="26"/>
      <c r="AD48" s="10"/>
      <c r="AE48" s="26"/>
      <c r="AF48" s="10"/>
      <c r="AG48" s="26"/>
      <c r="AH48" s="10"/>
      <c r="AI48" s="46"/>
      <c r="AJ48" s="40">
        <f t="shared" si="21"/>
        <v>0</v>
      </c>
      <c r="AK48" s="10"/>
      <c r="AL48" s="10"/>
      <c r="AM48" s="10"/>
      <c r="AN48" s="10"/>
      <c r="AO48" s="10"/>
      <c r="AP48" s="10"/>
      <c r="AQ48" s="40"/>
      <c r="AR48" s="40"/>
      <c r="AS48" s="10"/>
      <c r="AT48" s="10"/>
      <c r="AU48" s="10"/>
      <c r="AV48" s="10"/>
      <c r="AW48" s="40"/>
      <c r="AX48" s="40"/>
      <c r="AY48" s="10"/>
      <c r="AZ48" s="10"/>
      <c r="BA48" s="10"/>
      <c r="BB48" s="10"/>
      <c r="BC48" s="10"/>
      <c r="BD48" s="10"/>
      <c r="BE48" s="40"/>
      <c r="BF48" s="40"/>
      <c r="BG48" s="10"/>
      <c r="BH48" s="10"/>
      <c r="BI48" s="46"/>
      <c r="BJ48" s="40"/>
      <c r="BK48" s="27"/>
      <c r="BL48" s="6">
        <f t="shared" si="20"/>
        <v>0</v>
      </c>
      <c r="BN48" s="6">
        <f t="shared" si="22"/>
        <v>0</v>
      </c>
    </row>
    <row r="49" spans="1:66" ht="12.75">
      <c r="A49" s="4" t="s">
        <v>56</v>
      </c>
      <c r="B49" s="26"/>
      <c r="E49" s="26"/>
      <c r="F49" s="10"/>
      <c r="G49" s="26"/>
      <c r="H49" s="10"/>
      <c r="I49" s="26"/>
      <c r="J49" s="10"/>
      <c r="K49" s="26"/>
      <c r="L49" s="10"/>
      <c r="M49" s="26"/>
      <c r="N49" s="10"/>
      <c r="O49" s="26"/>
      <c r="P49" s="10"/>
      <c r="Q49" s="26"/>
      <c r="R49" s="10"/>
      <c r="S49" s="26"/>
      <c r="T49" s="10"/>
      <c r="U49" s="26"/>
      <c r="V49" s="10"/>
      <c r="W49" s="26"/>
      <c r="X49" s="10"/>
      <c r="Y49" s="26"/>
      <c r="Z49" s="10"/>
      <c r="AA49" s="26"/>
      <c r="AB49" s="10"/>
      <c r="AC49" s="26"/>
      <c r="AD49" s="10"/>
      <c r="AE49" s="26"/>
      <c r="AF49" s="10"/>
      <c r="AG49" s="26"/>
      <c r="AH49" s="10"/>
      <c r="AI49" s="46"/>
      <c r="AJ49" s="40">
        <f t="shared" si="21"/>
        <v>0</v>
      </c>
      <c r="AK49" s="10"/>
      <c r="AL49" s="10"/>
      <c r="AM49" s="10"/>
      <c r="AN49" s="10"/>
      <c r="AO49" s="10"/>
      <c r="AP49" s="10"/>
      <c r="AQ49" s="40"/>
      <c r="AR49" s="40"/>
      <c r="AS49" s="10"/>
      <c r="AT49" s="10"/>
      <c r="AU49" s="10"/>
      <c r="AV49" s="10"/>
      <c r="AW49" s="40"/>
      <c r="AX49" s="40"/>
      <c r="AY49" s="10"/>
      <c r="AZ49" s="10"/>
      <c r="BA49" s="10"/>
      <c r="BB49" s="10"/>
      <c r="BC49" s="10"/>
      <c r="BD49" s="10"/>
      <c r="BE49" s="40"/>
      <c r="BF49" s="40"/>
      <c r="BG49" s="10"/>
      <c r="BH49" s="10"/>
      <c r="BI49" s="46"/>
      <c r="BJ49" s="40"/>
      <c r="BK49" s="27"/>
      <c r="BL49" s="6">
        <f t="shared" si="20"/>
        <v>0</v>
      </c>
      <c r="BN49" s="6">
        <f t="shared" si="22"/>
        <v>0</v>
      </c>
    </row>
    <row r="50" spans="1:66" ht="12.75">
      <c r="A50" s="4" t="s">
        <v>32</v>
      </c>
      <c r="B50" s="26"/>
      <c r="E50" s="26"/>
      <c r="F50" s="10">
        <f>500*85</f>
        <v>42500</v>
      </c>
      <c r="G50" s="26"/>
      <c r="H50" s="10"/>
      <c r="I50" s="26"/>
      <c r="J50" s="10"/>
      <c r="K50" s="26"/>
      <c r="L50" s="10"/>
      <c r="M50" s="26"/>
      <c r="N50" s="10"/>
      <c r="O50" s="26"/>
      <c r="P50" s="10"/>
      <c r="Q50" s="26"/>
      <c r="R50" s="10"/>
      <c r="S50" s="26"/>
      <c r="T50" s="10"/>
      <c r="U50" s="26"/>
      <c r="V50" s="10"/>
      <c r="W50" s="26"/>
      <c r="X50" s="10"/>
      <c r="Y50" s="26"/>
      <c r="Z50" s="10"/>
      <c r="AA50" s="26"/>
      <c r="AB50" s="10"/>
      <c r="AC50" s="26"/>
      <c r="AD50" s="10"/>
      <c r="AE50" s="26"/>
      <c r="AF50" s="10"/>
      <c r="AG50" s="26"/>
      <c r="AH50" s="10"/>
      <c r="AI50" s="46"/>
      <c r="AJ50" s="40">
        <f t="shared" si="21"/>
        <v>42500</v>
      </c>
      <c r="AK50" s="10"/>
      <c r="AL50" s="10"/>
      <c r="AM50" s="10"/>
      <c r="AN50" s="10"/>
      <c r="AO50" s="10"/>
      <c r="AP50" s="10"/>
      <c r="AQ50" s="40"/>
      <c r="AR50" s="40"/>
      <c r="AS50" s="10"/>
      <c r="AT50" s="10"/>
      <c r="AU50" s="10"/>
      <c r="AV50" s="10"/>
      <c r="AW50" s="40"/>
      <c r="AX50" s="40"/>
      <c r="AY50" s="10"/>
      <c r="AZ50" s="10"/>
      <c r="BA50" s="10"/>
      <c r="BB50" s="10"/>
      <c r="BC50" s="10"/>
      <c r="BD50" s="10"/>
      <c r="BE50" s="40"/>
      <c r="BF50" s="40"/>
      <c r="BG50" s="10"/>
      <c r="BH50" s="10"/>
      <c r="BI50" s="46"/>
      <c r="BJ50" s="40"/>
      <c r="BK50" s="27"/>
      <c r="BL50" s="6">
        <f t="shared" si="20"/>
        <v>0</v>
      </c>
      <c r="BN50" s="6">
        <f t="shared" si="22"/>
        <v>42500</v>
      </c>
    </row>
    <row r="51" spans="1:66" ht="12.75">
      <c r="A51" s="4" t="s">
        <v>76</v>
      </c>
      <c r="B51" s="26"/>
      <c r="E51" s="26"/>
      <c r="F51" s="10"/>
      <c r="G51" s="26"/>
      <c r="H51" s="10"/>
      <c r="I51" s="26"/>
      <c r="J51" s="10"/>
      <c r="K51" s="26"/>
      <c r="L51" s="10"/>
      <c r="M51" s="26"/>
      <c r="N51" s="10"/>
      <c r="O51" s="26"/>
      <c r="P51" s="10"/>
      <c r="Q51" s="26"/>
      <c r="R51" s="10"/>
      <c r="S51" s="26"/>
      <c r="T51" s="10"/>
      <c r="U51" s="26"/>
      <c r="V51" s="10"/>
      <c r="W51" s="26"/>
      <c r="X51" s="10"/>
      <c r="Y51" s="26"/>
      <c r="Z51" s="10"/>
      <c r="AA51" s="26"/>
      <c r="AB51" s="10"/>
      <c r="AC51" s="26"/>
      <c r="AD51" s="10"/>
      <c r="AE51" s="26"/>
      <c r="AF51" s="10"/>
      <c r="AG51" s="26"/>
      <c r="AH51" s="10"/>
      <c r="AI51" s="46"/>
      <c r="AJ51" s="40">
        <f t="shared" si="21"/>
        <v>0</v>
      </c>
      <c r="AK51" s="10"/>
      <c r="AL51" s="10"/>
      <c r="AM51" s="10"/>
      <c r="AN51" s="10"/>
      <c r="AO51" s="10"/>
      <c r="AP51" s="10"/>
      <c r="AQ51" s="40"/>
      <c r="AR51" s="40"/>
      <c r="AS51" s="10"/>
      <c r="AT51" s="10"/>
      <c r="AU51" s="10"/>
      <c r="AV51" s="10"/>
      <c r="AW51" s="40"/>
      <c r="AX51" s="40"/>
      <c r="AY51" s="10"/>
      <c r="AZ51" s="10"/>
      <c r="BA51" s="10"/>
      <c r="BB51" s="10"/>
      <c r="BC51" s="10"/>
      <c r="BD51" s="10"/>
      <c r="BE51" s="40"/>
      <c r="BF51" s="40"/>
      <c r="BG51" s="10"/>
      <c r="BH51" s="10"/>
      <c r="BI51" s="46"/>
      <c r="BJ51" s="40"/>
      <c r="BK51" s="27"/>
      <c r="BL51" s="6">
        <f t="shared" si="20"/>
        <v>0</v>
      </c>
      <c r="BN51" s="6">
        <f t="shared" si="22"/>
        <v>0</v>
      </c>
    </row>
    <row r="52" spans="1:66" ht="12.75">
      <c r="A52" s="4" t="s">
        <v>77</v>
      </c>
      <c r="B52" s="26"/>
      <c r="E52" s="26"/>
      <c r="F52" s="10"/>
      <c r="G52" s="26"/>
      <c r="H52" s="10"/>
      <c r="I52" s="26"/>
      <c r="J52" s="10"/>
      <c r="K52" s="26"/>
      <c r="L52" s="10"/>
      <c r="M52" s="26"/>
      <c r="N52" s="10"/>
      <c r="O52" s="26"/>
      <c r="P52" s="10"/>
      <c r="Q52" s="26"/>
      <c r="R52" s="10"/>
      <c r="S52" s="26"/>
      <c r="T52" s="10"/>
      <c r="U52" s="26"/>
      <c r="V52" s="10"/>
      <c r="W52" s="26"/>
      <c r="X52" s="10"/>
      <c r="Y52" s="26"/>
      <c r="Z52" s="10"/>
      <c r="AA52" s="26"/>
      <c r="AB52" s="10"/>
      <c r="AC52" s="26"/>
      <c r="AD52" s="10"/>
      <c r="AE52" s="26"/>
      <c r="AF52" s="10"/>
      <c r="AG52" s="26"/>
      <c r="AH52" s="10"/>
      <c r="AI52" s="46"/>
      <c r="AJ52" s="40">
        <f t="shared" si="21"/>
        <v>0</v>
      </c>
      <c r="AK52" s="10"/>
      <c r="AL52" s="10"/>
      <c r="AM52" s="10"/>
      <c r="AN52" s="10"/>
      <c r="AO52" s="10"/>
      <c r="AP52" s="10"/>
      <c r="AQ52" s="40"/>
      <c r="AR52" s="40"/>
      <c r="AS52" s="10"/>
      <c r="AT52" s="10"/>
      <c r="AU52" s="10"/>
      <c r="AV52" s="10"/>
      <c r="AW52" s="40"/>
      <c r="AX52" s="40"/>
      <c r="AY52" s="10"/>
      <c r="AZ52" s="10"/>
      <c r="BA52" s="10"/>
      <c r="BB52" s="10"/>
      <c r="BC52" s="10"/>
      <c r="BD52" s="10"/>
      <c r="BE52" s="40"/>
      <c r="BF52" s="40"/>
      <c r="BG52" s="10"/>
      <c r="BH52" s="10"/>
      <c r="BI52" s="46"/>
      <c r="BJ52" s="40"/>
      <c r="BK52" s="27"/>
      <c r="BL52" s="6">
        <f t="shared" si="20"/>
        <v>0</v>
      </c>
      <c r="BN52" s="6">
        <f t="shared" si="22"/>
        <v>0</v>
      </c>
    </row>
    <row r="53" spans="1:66" ht="12.75">
      <c r="A53" s="4" t="s">
        <v>61</v>
      </c>
      <c r="B53" s="26"/>
      <c r="E53" s="26"/>
      <c r="F53" s="10"/>
      <c r="G53" s="26"/>
      <c r="H53" s="10"/>
      <c r="I53" s="26"/>
      <c r="J53" s="10"/>
      <c r="K53" s="26"/>
      <c r="L53" s="10"/>
      <c r="M53" s="26"/>
      <c r="N53" s="10"/>
      <c r="O53" s="26"/>
      <c r="P53" s="10"/>
      <c r="Q53" s="26"/>
      <c r="R53" s="10"/>
      <c r="S53" s="26"/>
      <c r="T53" s="10"/>
      <c r="U53" s="26"/>
      <c r="V53" s="10"/>
      <c r="W53" s="26"/>
      <c r="X53" s="10"/>
      <c r="Y53" s="26"/>
      <c r="Z53" s="10"/>
      <c r="AA53" s="26"/>
      <c r="AB53" s="10"/>
      <c r="AC53" s="26"/>
      <c r="AD53" s="10"/>
      <c r="AE53" s="26"/>
      <c r="AF53" s="10"/>
      <c r="AG53" s="26"/>
      <c r="AH53" s="10"/>
      <c r="AI53" s="46"/>
      <c r="AJ53" s="40">
        <f t="shared" si="21"/>
        <v>0</v>
      </c>
      <c r="AK53" s="10"/>
      <c r="AL53" s="10"/>
      <c r="AM53" s="10"/>
      <c r="AN53" s="10"/>
      <c r="AO53" s="10"/>
      <c r="AP53" s="10"/>
      <c r="AQ53" s="40"/>
      <c r="AR53" s="40"/>
      <c r="AS53" s="10"/>
      <c r="AT53" s="10"/>
      <c r="AU53" s="10"/>
      <c r="AV53" s="10"/>
      <c r="AW53" s="40"/>
      <c r="AX53" s="40"/>
      <c r="AY53" s="10"/>
      <c r="AZ53" s="10"/>
      <c r="BA53" s="10"/>
      <c r="BB53" s="10"/>
      <c r="BC53" s="10"/>
      <c r="BD53" s="10"/>
      <c r="BE53" s="40"/>
      <c r="BF53" s="40"/>
      <c r="BG53" s="10"/>
      <c r="BH53" s="10"/>
      <c r="BI53" s="46"/>
      <c r="BJ53" s="40"/>
      <c r="BK53" s="27"/>
      <c r="BL53" s="6">
        <f t="shared" si="20"/>
        <v>0</v>
      </c>
      <c r="BN53" s="6">
        <f t="shared" si="22"/>
        <v>0</v>
      </c>
    </row>
    <row r="54" spans="1:66" ht="12.75">
      <c r="A54" s="4" t="s">
        <v>46</v>
      </c>
      <c r="B54" s="26"/>
      <c r="E54" s="26"/>
      <c r="F54" s="10"/>
      <c r="G54" s="26"/>
      <c r="H54" s="10"/>
      <c r="I54" s="26"/>
      <c r="J54" s="10"/>
      <c r="K54" s="26"/>
      <c r="L54" s="10"/>
      <c r="M54" s="26"/>
      <c r="N54" s="10"/>
      <c r="O54" s="26"/>
      <c r="P54" s="10"/>
      <c r="Q54" s="26"/>
      <c r="R54" s="10"/>
      <c r="S54" s="26"/>
      <c r="T54" s="10"/>
      <c r="U54" s="26"/>
      <c r="V54" s="10"/>
      <c r="W54" s="26"/>
      <c r="X54" s="10"/>
      <c r="Y54" s="26"/>
      <c r="Z54" s="10"/>
      <c r="AA54" s="26"/>
      <c r="AB54" s="10"/>
      <c r="AC54" s="26"/>
      <c r="AD54" s="10"/>
      <c r="AE54" s="26"/>
      <c r="AF54" s="10"/>
      <c r="AG54" s="26"/>
      <c r="AH54" s="10"/>
      <c r="AI54" s="46"/>
      <c r="AJ54" s="40">
        <f t="shared" si="21"/>
        <v>0</v>
      </c>
      <c r="AK54" s="10"/>
      <c r="AL54" s="10"/>
      <c r="AM54" s="10"/>
      <c r="AN54" s="10"/>
      <c r="AO54" s="10"/>
      <c r="AP54" s="10"/>
      <c r="AQ54" s="40"/>
      <c r="AR54" s="40"/>
      <c r="AS54" s="10"/>
      <c r="AT54" s="10"/>
      <c r="AU54" s="10"/>
      <c r="AV54" s="10"/>
      <c r="AW54" s="40"/>
      <c r="AX54" s="40"/>
      <c r="AY54" s="10"/>
      <c r="AZ54" s="10"/>
      <c r="BA54" s="10"/>
      <c r="BB54" s="10"/>
      <c r="BC54" s="10"/>
      <c r="BD54" s="10"/>
      <c r="BE54" s="40"/>
      <c r="BF54" s="40"/>
      <c r="BG54" s="10"/>
      <c r="BH54" s="10"/>
      <c r="BI54" s="46"/>
      <c r="BJ54" s="40"/>
      <c r="BK54" s="27"/>
      <c r="BL54" s="6">
        <f t="shared" si="20"/>
        <v>0</v>
      </c>
      <c r="BN54" s="6">
        <f t="shared" si="22"/>
        <v>0</v>
      </c>
    </row>
    <row r="55" spans="1:66" ht="12.75">
      <c r="A55" s="4" t="s">
        <v>55</v>
      </c>
      <c r="B55" s="26"/>
      <c r="E55" s="26"/>
      <c r="F55" s="10"/>
      <c r="G55" s="26"/>
      <c r="H55" s="10"/>
      <c r="I55" s="26"/>
      <c r="J55" s="10"/>
      <c r="K55" s="26"/>
      <c r="L55" s="10"/>
      <c r="M55" s="26"/>
      <c r="N55" s="10"/>
      <c r="O55" s="26"/>
      <c r="P55" s="10"/>
      <c r="Q55" s="26"/>
      <c r="R55" s="10"/>
      <c r="S55" s="26"/>
      <c r="T55" s="10"/>
      <c r="U55" s="26"/>
      <c r="V55" s="10"/>
      <c r="W55" s="26"/>
      <c r="X55" s="10"/>
      <c r="Y55" s="26"/>
      <c r="Z55" s="10"/>
      <c r="AA55" s="26"/>
      <c r="AB55" s="10"/>
      <c r="AC55" s="26"/>
      <c r="AD55" s="10"/>
      <c r="AE55" s="26"/>
      <c r="AF55" s="10"/>
      <c r="AG55" s="26"/>
      <c r="AH55" s="10"/>
      <c r="AI55" s="46"/>
      <c r="AJ55" s="40">
        <f t="shared" si="21"/>
        <v>0</v>
      </c>
      <c r="AK55" s="10"/>
      <c r="AL55" s="10"/>
      <c r="AM55" s="10"/>
      <c r="AN55" s="10"/>
      <c r="AO55" s="10"/>
      <c r="AP55" s="10"/>
      <c r="AQ55" s="40"/>
      <c r="AR55" s="40"/>
      <c r="AS55" s="10"/>
      <c r="AT55" s="10"/>
      <c r="AU55" s="10"/>
      <c r="AV55" s="10"/>
      <c r="AW55" s="40"/>
      <c r="AX55" s="40"/>
      <c r="AY55" s="10"/>
      <c r="AZ55" s="10"/>
      <c r="BA55" s="10"/>
      <c r="BB55" s="10"/>
      <c r="BC55" s="10"/>
      <c r="BD55" s="10"/>
      <c r="BE55" s="40"/>
      <c r="BF55" s="40"/>
      <c r="BG55" s="10"/>
      <c r="BH55" s="10"/>
      <c r="BI55" s="46"/>
      <c r="BJ55" s="40"/>
      <c r="BK55" s="27"/>
      <c r="BL55" s="6">
        <f t="shared" si="20"/>
        <v>0</v>
      </c>
      <c r="BN55" s="6">
        <f t="shared" si="22"/>
        <v>0</v>
      </c>
    </row>
    <row r="56" spans="1:66" s="19" customFormat="1" ht="25.5" customHeight="1">
      <c r="A56" s="18" t="s">
        <v>104</v>
      </c>
      <c r="B56" s="21"/>
      <c r="C56" s="7"/>
      <c r="D56" s="20"/>
      <c r="E56" s="47"/>
      <c r="F56" s="45">
        <f>SUM(F45:F55)</f>
        <v>42600</v>
      </c>
      <c r="G56" s="47"/>
      <c r="H56" s="45">
        <f>SUM(H45:H55)</f>
        <v>0</v>
      </c>
      <c r="I56" s="47"/>
      <c r="J56" s="45">
        <f>SUM(J45:J55)</f>
        <v>0</v>
      </c>
      <c r="K56" s="47"/>
      <c r="L56" s="45">
        <f>SUM(L45:L55)</f>
        <v>0</v>
      </c>
      <c r="M56" s="47"/>
      <c r="N56" s="45">
        <f>SUM(N45:N55)</f>
        <v>0</v>
      </c>
      <c r="O56" s="47"/>
      <c r="P56" s="45">
        <f>SUM(P45:P55)</f>
        <v>0</v>
      </c>
      <c r="Q56" s="47"/>
      <c r="R56" s="45">
        <f>SUM(R45:R55)</f>
        <v>0</v>
      </c>
      <c r="S56" s="47"/>
      <c r="T56" s="45">
        <f>SUM(T45:T55)</f>
        <v>0</v>
      </c>
      <c r="U56" s="47"/>
      <c r="V56" s="45">
        <f>SUM(V45:V55)</f>
        <v>0</v>
      </c>
      <c r="W56" s="47"/>
      <c r="X56" s="45">
        <f>SUM(X45:X55)</f>
        <v>0</v>
      </c>
      <c r="Y56" s="47"/>
      <c r="Z56" s="45">
        <f>SUM(Z45:Z55)</f>
        <v>0</v>
      </c>
      <c r="AA56" s="47"/>
      <c r="AB56" s="45">
        <f>SUM(AB45:AB55)</f>
        <v>0</v>
      </c>
      <c r="AC56" s="47"/>
      <c r="AD56" s="45">
        <f>SUM(AD45:AD55)</f>
        <v>0</v>
      </c>
      <c r="AE56" s="47"/>
      <c r="AF56" s="45">
        <f>SUM(AF45:AF55)</f>
        <v>0</v>
      </c>
      <c r="AG56" s="47"/>
      <c r="AH56" s="45">
        <f>SUM(AH45:AH55)</f>
        <v>0</v>
      </c>
      <c r="AI56" s="47"/>
      <c r="AJ56" s="45">
        <f>SUM(AJ45:AJ55)</f>
        <v>42600</v>
      </c>
      <c r="AK56" s="47"/>
      <c r="AL56" s="45">
        <f>SUM(AL45:AL55)</f>
        <v>0</v>
      </c>
      <c r="AM56" s="47"/>
      <c r="AN56" s="45">
        <f>SUM(AN45:AN55)</f>
        <v>0</v>
      </c>
      <c r="AO56" s="47"/>
      <c r="AP56" s="45">
        <f>SUM(AP45:AP55)</f>
        <v>0</v>
      </c>
      <c r="AQ56" s="47"/>
      <c r="AR56" s="45">
        <f>SUM(AR45:AR55)</f>
        <v>0</v>
      </c>
      <c r="AS56" s="47"/>
      <c r="AT56" s="45">
        <f>SUM(AT45:AT55)</f>
        <v>0</v>
      </c>
      <c r="AU56" s="47"/>
      <c r="AV56" s="45">
        <f>SUM(AV45:AV55)</f>
        <v>0</v>
      </c>
      <c r="AW56" s="47"/>
      <c r="AX56" s="45">
        <f>SUM(AX45:AX55)</f>
        <v>0</v>
      </c>
      <c r="AY56" s="47"/>
      <c r="AZ56" s="45">
        <f>SUM(AZ45:AZ55)</f>
        <v>0</v>
      </c>
      <c r="BA56" s="47"/>
      <c r="BB56" s="45">
        <f>SUM(BB45:BB55)</f>
        <v>0</v>
      </c>
      <c r="BC56" s="47"/>
      <c r="BD56" s="45">
        <f>SUM(BD45:BD55)</f>
        <v>0</v>
      </c>
      <c r="BE56" s="47"/>
      <c r="BF56" s="45">
        <f>SUM(BF45:BF55)</f>
        <v>0</v>
      </c>
      <c r="BG56" s="47"/>
      <c r="BH56" s="45">
        <f>SUM(BH45:BH55)</f>
        <v>0</v>
      </c>
      <c r="BI56" s="47"/>
      <c r="BJ56" s="45">
        <f>SUM(BJ45:BJ55)</f>
        <v>0</v>
      </c>
      <c r="BK56" s="47"/>
      <c r="BL56" s="45">
        <f>SUM(BL45:BL55)</f>
        <v>0</v>
      </c>
      <c r="BM56" s="47"/>
      <c r="BN56" s="45">
        <f>SUM(BN45:BN55)</f>
        <v>42600</v>
      </c>
    </row>
    <row r="57" spans="1:66" s="64" customFormat="1" ht="25.5" customHeight="1">
      <c r="A57" s="60"/>
      <c r="B57" s="61"/>
      <c r="C57" s="62"/>
      <c r="D57" s="63"/>
      <c r="E57" s="61"/>
      <c r="F57" s="63"/>
      <c r="G57" s="61"/>
      <c r="H57" s="63"/>
      <c r="I57" s="61"/>
      <c r="J57" s="63"/>
      <c r="K57" s="61"/>
      <c r="L57" s="63"/>
      <c r="M57" s="61"/>
      <c r="N57" s="63"/>
      <c r="O57" s="61"/>
      <c r="P57" s="63"/>
      <c r="Q57" s="61"/>
      <c r="R57" s="63"/>
      <c r="S57" s="61"/>
      <c r="T57" s="63"/>
      <c r="U57" s="61"/>
      <c r="V57" s="63"/>
      <c r="W57" s="61"/>
      <c r="X57" s="63"/>
      <c r="Y57" s="61"/>
      <c r="Z57" s="63"/>
      <c r="AA57" s="61"/>
      <c r="AB57" s="63"/>
      <c r="AC57" s="61"/>
      <c r="AD57" s="63"/>
      <c r="AE57" s="61"/>
      <c r="AF57" s="63"/>
      <c r="AG57" s="61"/>
      <c r="AH57" s="63"/>
      <c r="AI57" s="61"/>
      <c r="AJ57" s="63"/>
      <c r="AK57" s="61"/>
      <c r="AL57" s="63"/>
      <c r="AM57" s="61"/>
      <c r="AN57" s="63"/>
      <c r="AO57" s="61"/>
      <c r="AP57" s="63"/>
      <c r="AQ57" s="61"/>
      <c r="AR57" s="63"/>
      <c r="AS57" s="61"/>
      <c r="AT57" s="63"/>
      <c r="AU57" s="61"/>
      <c r="AV57" s="63"/>
      <c r="AW57" s="61"/>
      <c r="AX57" s="63"/>
      <c r="AY57" s="61"/>
      <c r="AZ57" s="63"/>
      <c r="BA57" s="61"/>
      <c r="BB57" s="63"/>
      <c r="BC57" s="61"/>
      <c r="BD57" s="63"/>
      <c r="BE57" s="61"/>
      <c r="BF57" s="63"/>
      <c r="BG57" s="61"/>
      <c r="BH57" s="63"/>
      <c r="BI57" s="61"/>
      <c r="BJ57" s="63"/>
      <c r="BK57" s="61"/>
      <c r="BL57" s="63"/>
      <c r="BM57" s="61"/>
      <c r="BN57" s="63"/>
    </row>
    <row r="58" spans="1:66" s="53" customFormat="1" ht="12.75">
      <c r="A58" s="55" t="s">
        <v>106</v>
      </c>
      <c r="B58" s="57"/>
      <c r="C58" s="58"/>
      <c r="D58" s="59"/>
      <c r="E58" s="57"/>
      <c r="F58" s="59"/>
      <c r="G58" s="57"/>
      <c r="H58" s="59"/>
      <c r="I58" s="57"/>
      <c r="J58" s="59"/>
      <c r="K58" s="57"/>
      <c r="L58" s="59"/>
      <c r="M58" s="57"/>
      <c r="N58" s="59"/>
      <c r="O58" s="57"/>
      <c r="P58" s="59"/>
      <c r="Q58" s="57"/>
      <c r="R58" s="59"/>
      <c r="S58" s="57"/>
      <c r="T58" s="59"/>
      <c r="U58" s="57"/>
      <c r="V58" s="59"/>
      <c r="W58" s="57"/>
      <c r="X58" s="59"/>
      <c r="Y58" s="57"/>
      <c r="Z58" s="59"/>
      <c r="AA58" s="57"/>
      <c r="AB58" s="59"/>
      <c r="AC58" s="57"/>
      <c r="AD58" s="59"/>
      <c r="AE58" s="57"/>
      <c r="AF58" s="59"/>
      <c r="AG58" s="57"/>
      <c r="AH58" s="59"/>
      <c r="AI58" s="57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7"/>
      <c r="BJ58" s="59"/>
      <c r="BK58" s="57"/>
      <c r="BL58" s="59"/>
      <c r="BM58" s="57"/>
      <c r="BN58" s="59"/>
    </row>
    <row r="59" spans="1:66" ht="12.75">
      <c r="A59" s="4" t="s">
        <v>66</v>
      </c>
      <c r="B59" s="26"/>
      <c r="E59" s="26"/>
      <c r="F59" s="10"/>
      <c r="G59" s="26"/>
      <c r="H59" s="10"/>
      <c r="I59" s="26"/>
      <c r="J59" s="10"/>
      <c r="K59" s="26"/>
      <c r="L59" s="10"/>
      <c r="M59" s="26"/>
      <c r="N59" s="10"/>
      <c r="O59" s="26"/>
      <c r="P59" s="10"/>
      <c r="Q59" s="26"/>
      <c r="R59" s="10"/>
      <c r="S59" s="26"/>
      <c r="T59" s="10"/>
      <c r="U59" s="26"/>
      <c r="V59" s="10"/>
      <c r="W59" s="26"/>
      <c r="X59" s="10"/>
      <c r="Y59" s="26"/>
      <c r="Z59" s="10"/>
      <c r="AA59" s="26"/>
      <c r="AB59" s="10"/>
      <c r="AC59" s="26"/>
      <c r="AD59" s="10"/>
      <c r="AE59" s="26"/>
      <c r="AF59" s="10"/>
      <c r="AG59" s="26"/>
      <c r="AH59" s="10"/>
      <c r="AI59" s="46"/>
      <c r="AJ59" s="40">
        <f aca="true" t="shared" si="23" ref="AJ59:AJ68">SUM(F59+H59+J59+L59+N59+P59+R59+T59+V59+X59+Z59+AB59+AD59+AF59+AH59)</f>
        <v>0</v>
      </c>
      <c r="AK59" s="10"/>
      <c r="AL59" s="10"/>
      <c r="AM59" s="10"/>
      <c r="AN59" s="10"/>
      <c r="AO59" s="10"/>
      <c r="AP59" s="10"/>
      <c r="AQ59" s="40"/>
      <c r="AR59" s="40">
        <f>SUM(AL59+AN59+AP59)</f>
        <v>0</v>
      </c>
      <c r="AS59" s="10"/>
      <c r="AT59" s="10"/>
      <c r="AU59" s="10"/>
      <c r="AV59" s="10"/>
      <c r="AW59" s="40"/>
      <c r="AX59" s="40">
        <f>SUM(AT59+AV59)</f>
        <v>0</v>
      </c>
      <c r="AY59" s="10"/>
      <c r="AZ59" s="10"/>
      <c r="BA59" s="10"/>
      <c r="BB59" s="10"/>
      <c r="BC59" s="10"/>
      <c r="BD59" s="10"/>
      <c r="BE59" s="40"/>
      <c r="BF59" s="40">
        <f>SUM(AZ59+BB59+BD59)</f>
        <v>0</v>
      </c>
      <c r="BG59" s="10"/>
      <c r="BH59" s="10"/>
      <c r="BI59" s="46"/>
      <c r="BJ59" s="40">
        <f>BH59</f>
        <v>0</v>
      </c>
      <c r="BK59" s="27"/>
      <c r="BL59" s="6">
        <f aca="true" t="shared" si="24" ref="BL59:BL68">BK59*D59</f>
        <v>0</v>
      </c>
      <c r="BN59" s="6">
        <f aca="true" t="shared" si="25" ref="BN59:BN68">SUM(AJ59+AR59+AX59+BF59+BJ59+BL59)</f>
        <v>0</v>
      </c>
    </row>
    <row r="60" spans="1:66" ht="12.75">
      <c r="A60" s="4" t="s">
        <v>65</v>
      </c>
      <c r="B60" s="26"/>
      <c r="E60" s="26"/>
      <c r="F60" s="6"/>
      <c r="G60" s="26"/>
      <c r="H60" s="10"/>
      <c r="I60" s="26"/>
      <c r="J60" s="10"/>
      <c r="K60" s="26"/>
      <c r="L60" s="10"/>
      <c r="M60" s="26"/>
      <c r="N60" s="10"/>
      <c r="O60" s="26"/>
      <c r="P60" s="10"/>
      <c r="Q60" s="26"/>
      <c r="R60" s="10"/>
      <c r="S60" s="26"/>
      <c r="T60" s="10"/>
      <c r="U60" s="26"/>
      <c r="V60" s="10"/>
      <c r="W60" s="26"/>
      <c r="X60" s="10"/>
      <c r="Y60" s="26"/>
      <c r="Z60" s="10"/>
      <c r="AA60" s="26"/>
      <c r="AB60" s="10"/>
      <c r="AC60" s="26"/>
      <c r="AD60" s="10"/>
      <c r="AE60" s="26"/>
      <c r="AF60" s="10"/>
      <c r="AG60" s="26"/>
      <c r="AH60" s="10"/>
      <c r="AI60" s="46"/>
      <c r="AJ60" s="40">
        <f t="shared" si="23"/>
        <v>0</v>
      </c>
      <c r="AK60" s="10"/>
      <c r="AL60" s="10"/>
      <c r="AM60" s="10"/>
      <c r="AN60" s="10"/>
      <c r="AO60" s="10"/>
      <c r="AP60" s="10"/>
      <c r="AQ60" s="40"/>
      <c r="AR60" s="40">
        <f aca="true" t="shared" si="26" ref="AR60:AR68">SUM(AL60+AN60+AP60)</f>
        <v>0</v>
      </c>
      <c r="AS60" s="10"/>
      <c r="AT60" s="10"/>
      <c r="AU60" s="10"/>
      <c r="AV60" s="10"/>
      <c r="AW60" s="40"/>
      <c r="AX60" s="40">
        <f aca="true" t="shared" si="27" ref="AX60:AX68">SUM(AT60+AV60)</f>
        <v>0</v>
      </c>
      <c r="AY60" s="10"/>
      <c r="AZ60" s="10"/>
      <c r="BA60" s="10"/>
      <c r="BB60" s="10"/>
      <c r="BC60" s="10"/>
      <c r="BD60" s="10"/>
      <c r="BE60" s="40"/>
      <c r="BF60" s="40">
        <f aca="true" t="shared" si="28" ref="BF60:BF68">SUM(AZ60+BB60+BD60)</f>
        <v>0</v>
      </c>
      <c r="BG60" s="10"/>
      <c r="BH60" s="10"/>
      <c r="BI60" s="46"/>
      <c r="BJ60" s="40">
        <f aca="true" t="shared" si="29" ref="BJ60:BJ68">BH60</f>
        <v>0</v>
      </c>
      <c r="BK60" s="27"/>
      <c r="BL60" s="6">
        <f t="shared" si="24"/>
        <v>0</v>
      </c>
      <c r="BN60" s="6">
        <f t="shared" si="25"/>
        <v>0</v>
      </c>
    </row>
    <row r="61" spans="1:66" ht="12.75">
      <c r="A61" s="4" t="s">
        <v>36</v>
      </c>
      <c r="B61" s="26"/>
      <c r="E61" s="26"/>
      <c r="F61" s="6">
        <v>82391</v>
      </c>
      <c r="G61" s="26"/>
      <c r="H61" s="10"/>
      <c r="I61" s="26"/>
      <c r="J61" s="10"/>
      <c r="K61" s="26"/>
      <c r="L61" s="10"/>
      <c r="M61" s="26"/>
      <c r="N61" s="10"/>
      <c r="O61" s="26"/>
      <c r="P61" s="10"/>
      <c r="Q61" s="26"/>
      <c r="R61" s="10"/>
      <c r="S61" s="26"/>
      <c r="T61" s="10"/>
      <c r="U61" s="26"/>
      <c r="V61" s="10"/>
      <c r="W61" s="26"/>
      <c r="X61" s="10"/>
      <c r="Y61" s="26"/>
      <c r="Z61" s="10"/>
      <c r="AA61" s="26"/>
      <c r="AB61" s="10"/>
      <c r="AC61" s="26"/>
      <c r="AD61" s="10"/>
      <c r="AE61" s="26"/>
      <c r="AF61" s="10"/>
      <c r="AG61" s="26"/>
      <c r="AH61" s="10"/>
      <c r="AI61" s="46"/>
      <c r="AJ61" s="40">
        <f t="shared" si="23"/>
        <v>82391</v>
      </c>
      <c r="AK61" s="10"/>
      <c r="AL61" s="10"/>
      <c r="AM61" s="10"/>
      <c r="AN61" s="10"/>
      <c r="AO61" s="10"/>
      <c r="AP61" s="10"/>
      <c r="AQ61" s="40"/>
      <c r="AR61" s="40">
        <f t="shared" si="26"/>
        <v>0</v>
      </c>
      <c r="AS61" s="10"/>
      <c r="AT61" s="10"/>
      <c r="AU61" s="10"/>
      <c r="AV61" s="10"/>
      <c r="AW61" s="40"/>
      <c r="AX61" s="40">
        <f t="shared" si="27"/>
        <v>0</v>
      </c>
      <c r="AY61" s="10"/>
      <c r="AZ61" s="10"/>
      <c r="BA61" s="10"/>
      <c r="BB61" s="10"/>
      <c r="BC61" s="10"/>
      <c r="BD61" s="10"/>
      <c r="BE61" s="40"/>
      <c r="BF61" s="40">
        <f t="shared" si="28"/>
        <v>0</v>
      </c>
      <c r="BG61" s="10"/>
      <c r="BH61" s="10"/>
      <c r="BI61" s="46"/>
      <c r="BJ61" s="40">
        <f t="shared" si="29"/>
        <v>0</v>
      </c>
      <c r="BK61" s="27"/>
      <c r="BL61" s="6">
        <f t="shared" si="24"/>
        <v>0</v>
      </c>
      <c r="BN61" s="6">
        <f t="shared" si="25"/>
        <v>82391</v>
      </c>
    </row>
    <row r="62" spans="1:66" ht="12.75">
      <c r="A62" s="4" t="s">
        <v>47</v>
      </c>
      <c r="B62" s="26"/>
      <c r="E62" s="26"/>
      <c r="F62" s="10"/>
      <c r="G62" s="26"/>
      <c r="H62" s="10"/>
      <c r="I62" s="26"/>
      <c r="J62" s="10"/>
      <c r="K62" s="26"/>
      <c r="L62" s="10"/>
      <c r="M62" s="26"/>
      <c r="N62" s="10"/>
      <c r="O62" s="26"/>
      <c r="P62" s="10"/>
      <c r="Q62" s="26"/>
      <c r="R62" s="10"/>
      <c r="S62" s="26"/>
      <c r="T62" s="10"/>
      <c r="U62" s="26"/>
      <c r="V62" s="10"/>
      <c r="W62" s="26"/>
      <c r="X62" s="10"/>
      <c r="Y62" s="26"/>
      <c r="Z62" s="10"/>
      <c r="AA62" s="26"/>
      <c r="AB62" s="10"/>
      <c r="AC62" s="26"/>
      <c r="AD62" s="10"/>
      <c r="AE62" s="26"/>
      <c r="AF62" s="10"/>
      <c r="AG62" s="26"/>
      <c r="AH62" s="10"/>
      <c r="AI62" s="46"/>
      <c r="AJ62" s="40">
        <f t="shared" si="23"/>
        <v>0</v>
      </c>
      <c r="AK62" s="10"/>
      <c r="AL62" s="10"/>
      <c r="AM62" s="10"/>
      <c r="AN62" s="10"/>
      <c r="AO62" s="10"/>
      <c r="AP62" s="10"/>
      <c r="AQ62" s="40"/>
      <c r="AR62" s="40">
        <f t="shared" si="26"/>
        <v>0</v>
      </c>
      <c r="AS62" s="10"/>
      <c r="AT62" s="10"/>
      <c r="AU62" s="10"/>
      <c r="AV62" s="10"/>
      <c r="AW62" s="40"/>
      <c r="AX62" s="40">
        <f t="shared" si="27"/>
        <v>0</v>
      </c>
      <c r="AY62" s="10"/>
      <c r="AZ62" s="10"/>
      <c r="BA62" s="10"/>
      <c r="BB62" s="10"/>
      <c r="BC62" s="10"/>
      <c r="BD62" s="10"/>
      <c r="BE62" s="40"/>
      <c r="BF62" s="40">
        <f t="shared" si="28"/>
        <v>0</v>
      </c>
      <c r="BG62" s="10"/>
      <c r="BH62" s="10"/>
      <c r="BI62" s="46"/>
      <c r="BJ62" s="40">
        <f t="shared" si="29"/>
        <v>0</v>
      </c>
      <c r="BK62" s="27"/>
      <c r="BL62" s="6">
        <f t="shared" si="24"/>
        <v>0</v>
      </c>
      <c r="BN62" s="6">
        <f t="shared" si="25"/>
        <v>0</v>
      </c>
    </row>
    <row r="63" spans="1:66" ht="12.75">
      <c r="A63" s="4" t="s">
        <v>84</v>
      </c>
      <c r="B63" s="26"/>
      <c r="E63" s="26"/>
      <c r="F63" s="10"/>
      <c r="G63" s="26"/>
      <c r="H63" s="10"/>
      <c r="I63" s="26"/>
      <c r="J63" s="10"/>
      <c r="K63" s="26"/>
      <c r="L63" s="10"/>
      <c r="M63" s="26"/>
      <c r="N63" s="10"/>
      <c r="O63" s="26"/>
      <c r="P63" s="10"/>
      <c r="Q63" s="26"/>
      <c r="R63" s="10"/>
      <c r="S63" s="26"/>
      <c r="T63" s="10"/>
      <c r="U63" s="26"/>
      <c r="V63" s="10"/>
      <c r="W63" s="26"/>
      <c r="X63" s="10"/>
      <c r="Y63" s="26"/>
      <c r="Z63" s="10"/>
      <c r="AA63" s="26"/>
      <c r="AB63" s="10"/>
      <c r="AC63" s="26"/>
      <c r="AD63" s="10"/>
      <c r="AE63" s="26"/>
      <c r="AF63" s="10"/>
      <c r="AG63" s="26"/>
      <c r="AH63" s="10"/>
      <c r="AI63" s="46"/>
      <c r="AJ63" s="40">
        <f t="shared" si="23"/>
        <v>0</v>
      </c>
      <c r="AK63" s="10"/>
      <c r="AL63" s="10"/>
      <c r="AM63" s="10"/>
      <c r="AN63" s="10"/>
      <c r="AO63" s="10"/>
      <c r="AP63" s="10"/>
      <c r="AQ63" s="40"/>
      <c r="AR63" s="40">
        <f t="shared" si="26"/>
        <v>0</v>
      </c>
      <c r="AS63" s="10"/>
      <c r="AT63" s="10"/>
      <c r="AU63" s="10"/>
      <c r="AV63" s="10"/>
      <c r="AW63" s="40"/>
      <c r="AX63" s="40">
        <f t="shared" si="27"/>
        <v>0</v>
      </c>
      <c r="AY63" s="10"/>
      <c r="AZ63" s="10"/>
      <c r="BA63" s="10"/>
      <c r="BB63" s="10"/>
      <c r="BC63" s="10"/>
      <c r="BD63" s="10"/>
      <c r="BE63" s="40"/>
      <c r="BF63" s="40">
        <f t="shared" si="28"/>
        <v>0</v>
      </c>
      <c r="BG63" s="10"/>
      <c r="BH63" s="10"/>
      <c r="BI63" s="46"/>
      <c r="BJ63" s="40">
        <f t="shared" si="29"/>
        <v>0</v>
      </c>
      <c r="BK63" s="27"/>
      <c r="BL63" s="6">
        <f t="shared" si="24"/>
        <v>0</v>
      </c>
      <c r="BN63" s="6">
        <f t="shared" si="25"/>
        <v>0</v>
      </c>
    </row>
    <row r="64" spans="1:66" ht="12.75">
      <c r="A64" s="4" t="s">
        <v>57</v>
      </c>
      <c r="B64" s="26"/>
      <c r="E64" s="26"/>
      <c r="F64" s="10"/>
      <c r="G64" s="26"/>
      <c r="H64" s="10"/>
      <c r="I64" s="26"/>
      <c r="J64" s="10"/>
      <c r="K64" s="26"/>
      <c r="L64" s="10"/>
      <c r="M64" s="26"/>
      <c r="N64" s="10"/>
      <c r="O64" s="26"/>
      <c r="P64" s="10"/>
      <c r="Q64" s="26"/>
      <c r="R64" s="10"/>
      <c r="S64" s="26"/>
      <c r="T64" s="10"/>
      <c r="U64" s="26"/>
      <c r="V64" s="10"/>
      <c r="W64" s="26"/>
      <c r="X64" s="10"/>
      <c r="Y64" s="26"/>
      <c r="Z64" s="10"/>
      <c r="AA64" s="26"/>
      <c r="AB64" s="10"/>
      <c r="AC64" s="26"/>
      <c r="AD64" s="10"/>
      <c r="AE64" s="26"/>
      <c r="AF64" s="10"/>
      <c r="AG64" s="26"/>
      <c r="AH64" s="10"/>
      <c r="AI64" s="46"/>
      <c r="AJ64" s="40">
        <f t="shared" si="23"/>
        <v>0</v>
      </c>
      <c r="AK64" s="10"/>
      <c r="AL64" s="10"/>
      <c r="AM64" s="10"/>
      <c r="AN64" s="10"/>
      <c r="AO64" s="10"/>
      <c r="AP64" s="10"/>
      <c r="AQ64" s="40"/>
      <c r="AR64" s="40">
        <f t="shared" si="26"/>
        <v>0</v>
      </c>
      <c r="AS64" s="10"/>
      <c r="AT64" s="10"/>
      <c r="AU64" s="10"/>
      <c r="AV64" s="10"/>
      <c r="AW64" s="40"/>
      <c r="AX64" s="40">
        <f t="shared" si="27"/>
        <v>0</v>
      </c>
      <c r="AY64" s="10"/>
      <c r="AZ64" s="10"/>
      <c r="BA64" s="10"/>
      <c r="BB64" s="10"/>
      <c r="BC64" s="10"/>
      <c r="BD64" s="10"/>
      <c r="BE64" s="40"/>
      <c r="BF64" s="40">
        <f t="shared" si="28"/>
        <v>0</v>
      </c>
      <c r="BG64" s="10"/>
      <c r="BH64" s="10"/>
      <c r="BI64" s="46"/>
      <c r="BJ64" s="40">
        <f t="shared" si="29"/>
        <v>0</v>
      </c>
      <c r="BK64" s="27"/>
      <c r="BL64" s="6">
        <f t="shared" si="24"/>
        <v>0</v>
      </c>
      <c r="BN64" s="6">
        <f t="shared" si="25"/>
        <v>0</v>
      </c>
    </row>
    <row r="65" spans="1:66" ht="12.75">
      <c r="A65" s="4" t="s">
        <v>52</v>
      </c>
      <c r="B65" s="26"/>
      <c r="E65" s="26"/>
      <c r="F65" s="10"/>
      <c r="G65" s="26"/>
      <c r="H65" s="10"/>
      <c r="I65" s="26"/>
      <c r="J65" s="10"/>
      <c r="K65" s="26"/>
      <c r="L65" s="10"/>
      <c r="M65" s="26"/>
      <c r="N65" s="10"/>
      <c r="O65" s="26"/>
      <c r="P65" s="10"/>
      <c r="Q65" s="26"/>
      <c r="R65" s="10"/>
      <c r="S65" s="26"/>
      <c r="T65" s="10"/>
      <c r="U65" s="26"/>
      <c r="V65" s="10"/>
      <c r="W65" s="26"/>
      <c r="X65" s="10"/>
      <c r="Y65" s="26"/>
      <c r="Z65" s="10"/>
      <c r="AA65" s="26"/>
      <c r="AB65" s="10"/>
      <c r="AC65" s="26"/>
      <c r="AD65" s="10"/>
      <c r="AE65" s="26"/>
      <c r="AF65" s="10"/>
      <c r="AG65" s="26"/>
      <c r="AH65" s="10"/>
      <c r="AI65" s="46"/>
      <c r="AJ65" s="40">
        <f t="shared" si="23"/>
        <v>0</v>
      </c>
      <c r="AK65" s="10"/>
      <c r="AL65" s="10"/>
      <c r="AM65" s="10"/>
      <c r="AN65" s="10"/>
      <c r="AO65" s="10"/>
      <c r="AP65" s="10"/>
      <c r="AQ65" s="40"/>
      <c r="AR65" s="40">
        <f t="shared" si="26"/>
        <v>0</v>
      </c>
      <c r="AS65" s="10"/>
      <c r="AT65" s="10"/>
      <c r="AU65" s="10"/>
      <c r="AV65" s="10"/>
      <c r="AW65" s="40"/>
      <c r="AX65" s="40">
        <f t="shared" si="27"/>
        <v>0</v>
      </c>
      <c r="AY65" s="10"/>
      <c r="AZ65" s="10"/>
      <c r="BA65" s="10"/>
      <c r="BB65" s="10"/>
      <c r="BC65" s="10"/>
      <c r="BD65" s="10"/>
      <c r="BE65" s="40"/>
      <c r="BF65" s="40">
        <f t="shared" si="28"/>
        <v>0</v>
      </c>
      <c r="BG65" s="10"/>
      <c r="BH65" s="10"/>
      <c r="BI65" s="46"/>
      <c r="BJ65" s="40">
        <f t="shared" si="29"/>
        <v>0</v>
      </c>
      <c r="BK65" s="27"/>
      <c r="BL65" s="6">
        <f t="shared" si="24"/>
        <v>0</v>
      </c>
      <c r="BN65" s="6">
        <f t="shared" si="25"/>
        <v>0</v>
      </c>
    </row>
    <row r="66" spans="1:66" ht="12.75">
      <c r="A66" s="4" t="s">
        <v>33</v>
      </c>
      <c r="B66" s="26"/>
      <c r="E66" s="26"/>
      <c r="F66" s="6">
        <f>20*20</f>
        <v>400</v>
      </c>
      <c r="G66" s="26"/>
      <c r="H66" s="10"/>
      <c r="I66" s="26"/>
      <c r="J66" s="10"/>
      <c r="K66" s="26"/>
      <c r="L66" s="10"/>
      <c r="M66" s="26"/>
      <c r="N66" s="10"/>
      <c r="O66" s="26"/>
      <c r="P66" s="10"/>
      <c r="Q66" s="26"/>
      <c r="R66" s="10"/>
      <c r="S66" s="26"/>
      <c r="T66" s="10"/>
      <c r="U66" s="26"/>
      <c r="V66" s="10"/>
      <c r="W66" s="26"/>
      <c r="X66" s="10"/>
      <c r="Y66" s="26"/>
      <c r="Z66" s="10"/>
      <c r="AA66" s="26"/>
      <c r="AB66" s="10"/>
      <c r="AC66" s="26"/>
      <c r="AD66" s="10"/>
      <c r="AE66" s="26"/>
      <c r="AF66" s="10"/>
      <c r="AG66" s="26"/>
      <c r="AH66" s="10"/>
      <c r="AI66" s="46"/>
      <c r="AJ66" s="40">
        <f t="shared" si="23"/>
        <v>400</v>
      </c>
      <c r="AK66" s="10"/>
      <c r="AL66" s="10"/>
      <c r="AM66" s="10"/>
      <c r="AN66" s="10"/>
      <c r="AO66" s="10"/>
      <c r="AP66" s="10"/>
      <c r="AQ66" s="40"/>
      <c r="AR66" s="40">
        <f t="shared" si="26"/>
        <v>0</v>
      </c>
      <c r="AS66" s="10"/>
      <c r="AT66" s="10"/>
      <c r="AU66" s="10"/>
      <c r="AV66" s="10"/>
      <c r="AW66" s="40"/>
      <c r="AX66" s="40">
        <f t="shared" si="27"/>
        <v>0</v>
      </c>
      <c r="AY66" s="10"/>
      <c r="AZ66" s="10"/>
      <c r="BA66" s="10"/>
      <c r="BB66" s="10"/>
      <c r="BC66" s="10"/>
      <c r="BD66" s="10"/>
      <c r="BE66" s="40"/>
      <c r="BF66" s="40">
        <f t="shared" si="28"/>
        <v>0</v>
      </c>
      <c r="BG66" s="10"/>
      <c r="BH66" s="10"/>
      <c r="BI66" s="46"/>
      <c r="BJ66" s="40">
        <f t="shared" si="29"/>
        <v>0</v>
      </c>
      <c r="BK66" s="27"/>
      <c r="BL66" s="6">
        <f t="shared" si="24"/>
        <v>0</v>
      </c>
      <c r="BN66" s="6">
        <f t="shared" si="25"/>
        <v>400</v>
      </c>
    </row>
    <row r="67" spans="1:66" ht="12.75">
      <c r="A67" s="4" t="s">
        <v>78</v>
      </c>
      <c r="B67" s="26"/>
      <c r="E67" s="26"/>
      <c r="F67" s="10"/>
      <c r="G67" s="26"/>
      <c r="H67" s="10"/>
      <c r="I67" s="26"/>
      <c r="J67" s="10"/>
      <c r="K67" s="26"/>
      <c r="L67" s="10"/>
      <c r="M67" s="26"/>
      <c r="N67" s="10"/>
      <c r="O67" s="26"/>
      <c r="P67" s="10"/>
      <c r="Q67" s="26"/>
      <c r="R67" s="10"/>
      <c r="S67" s="26"/>
      <c r="T67" s="10"/>
      <c r="U67" s="26"/>
      <c r="V67" s="10"/>
      <c r="W67" s="26"/>
      <c r="X67" s="10"/>
      <c r="Y67" s="26"/>
      <c r="Z67" s="10"/>
      <c r="AA67" s="26"/>
      <c r="AB67" s="10"/>
      <c r="AC67" s="26"/>
      <c r="AD67" s="10"/>
      <c r="AE67" s="26"/>
      <c r="AF67" s="10"/>
      <c r="AG67" s="26"/>
      <c r="AH67" s="10"/>
      <c r="AI67" s="46"/>
      <c r="AJ67" s="40">
        <f t="shared" si="23"/>
        <v>0</v>
      </c>
      <c r="AK67" s="10"/>
      <c r="AL67" s="10"/>
      <c r="AM67" s="10"/>
      <c r="AN67" s="10"/>
      <c r="AO67" s="10"/>
      <c r="AP67" s="10"/>
      <c r="AQ67" s="40"/>
      <c r="AR67" s="40">
        <f t="shared" si="26"/>
        <v>0</v>
      </c>
      <c r="AS67" s="10"/>
      <c r="AT67" s="10"/>
      <c r="AU67" s="10"/>
      <c r="AV67" s="10"/>
      <c r="AW67" s="40"/>
      <c r="AX67" s="40">
        <f t="shared" si="27"/>
        <v>0</v>
      </c>
      <c r="AY67" s="10"/>
      <c r="AZ67" s="10"/>
      <c r="BA67" s="10"/>
      <c r="BB67" s="10"/>
      <c r="BC67" s="10"/>
      <c r="BD67" s="10"/>
      <c r="BE67" s="40"/>
      <c r="BF67" s="40">
        <f t="shared" si="28"/>
        <v>0</v>
      </c>
      <c r="BG67" s="10"/>
      <c r="BH67" s="10"/>
      <c r="BI67" s="46"/>
      <c r="BJ67" s="40">
        <f t="shared" si="29"/>
        <v>0</v>
      </c>
      <c r="BK67" s="27"/>
      <c r="BL67" s="6">
        <f t="shared" si="24"/>
        <v>0</v>
      </c>
      <c r="BN67" s="6">
        <f t="shared" si="25"/>
        <v>0</v>
      </c>
    </row>
    <row r="68" spans="1:66" ht="12.75">
      <c r="A68" s="4" t="s">
        <v>79</v>
      </c>
      <c r="B68" s="26"/>
      <c r="E68" s="26"/>
      <c r="F68" s="10"/>
      <c r="G68" s="26"/>
      <c r="H68" s="10"/>
      <c r="I68" s="26"/>
      <c r="J68" s="10"/>
      <c r="K68" s="26"/>
      <c r="L68" s="10"/>
      <c r="M68" s="26"/>
      <c r="N68" s="10"/>
      <c r="O68" s="26"/>
      <c r="P68" s="10"/>
      <c r="Q68" s="26"/>
      <c r="R68" s="10"/>
      <c r="S68" s="26"/>
      <c r="T68" s="10"/>
      <c r="U68" s="26"/>
      <c r="V68" s="10"/>
      <c r="W68" s="26"/>
      <c r="X68" s="10"/>
      <c r="Y68" s="26"/>
      <c r="Z68" s="10"/>
      <c r="AA68" s="26"/>
      <c r="AB68" s="10"/>
      <c r="AC68" s="26"/>
      <c r="AD68" s="10"/>
      <c r="AE68" s="26"/>
      <c r="AF68" s="10"/>
      <c r="AG68" s="26"/>
      <c r="AH68" s="10"/>
      <c r="AI68" s="46"/>
      <c r="AJ68" s="40">
        <f t="shared" si="23"/>
        <v>0</v>
      </c>
      <c r="AK68" s="10"/>
      <c r="AL68" s="10"/>
      <c r="AM68" s="10"/>
      <c r="AN68" s="10"/>
      <c r="AO68" s="10"/>
      <c r="AP68" s="10"/>
      <c r="AQ68" s="40"/>
      <c r="AR68" s="40">
        <f t="shared" si="26"/>
        <v>0</v>
      </c>
      <c r="AS68" s="10"/>
      <c r="AT68" s="10"/>
      <c r="AU68" s="10"/>
      <c r="AV68" s="10"/>
      <c r="AW68" s="40"/>
      <c r="AX68" s="40">
        <f t="shared" si="27"/>
        <v>0</v>
      </c>
      <c r="AY68" s="10"/>
      <c r="AZ68" s="10"/>
      <c r="BA68" s="10"/>
      <c r="BB68" s="10"/>
      <c r="BC68" s="10"/>
      <c r="BD68" s="10"/>
      <c r="BE68" s="40"/>
      <c r="BF68" s="40">
        <f t="shared" si="28"/>
        <v>0</v>
      </c>
      <c r="BG68" s="10"/>
      <c r="BH68" s="10"/>
      <c r="BI68" s="46"/>
      <c r="BJ68" s="40">
        <f t="shared" si="29"/>
        <v>0</v>
      </c>
      <c r="BK68" s="27"/>
      <c r="BL68" s="6">
        <f t="shared" si="24"/>
        <v>0</v>
      </c>
      <c r="BN68" s="6">
        <f t="shared" si="25"/>
        <v>0</v>
      </c>
    </row>
    <row r="69" spans="1:66" ht="25.5" customHeight="1">
      <c r="A69" s="18" t="s">
        <v>105</v>
      </c>
      <c r="B69" s="26"/>
      <c r="E69" s="46"/>
      <c r="F69" s="45">
        <f>SUM(F58:F68)</f>
        <v>82791</v>
      </c>
      <c r="G69" s="46"/>
      <c r="H69" s="45">
        <f>SUM(H58:H68)</f>
        <v>0</v>
      </c>
      <c r="I69" s="46"/>
      <c r="J69" s="45">
        <f>SUM(J58:J68)</f>
        <v>0</v>
      </c>
      <c r="K69" s="46"/>
      <c r="L69" s="45">
        <f>SUM(L58:L68)</f>
        <v>0</v>
      </c>
      <c r="M69" s="46"/>
      <c r="N69" s="45">
        <f>SUM(N58:N68)</f>
        <v>0</v>
      </c>
      <c r="O69" s="46"/>
      <c r="P69" s="45">
        <f>SUM(P58:P68)</f>
        <v>0</v>
      </c>
      <c r="Q69" s="46"/>
      <c r="R69" s="45">
        <f>SUM(R58:R68)</f>
        <v>0</v>
      </c>
      <c r="S69" s="46"/>
      <c r="T69" s="45">
        <f>SUM(T58:T68)</f>
        <v>0</v>
      </c>
      <c r="U69" s="46"/>
      <c r="V69" s="45">
        <f>SUM(V58:V68)</f>
        <v>0</v>
      </c>
      <c r="W69" s="46"/>
      <c r="X69" s="45">
        <f>SUM(X58:X68)</f>
        <v>0</v>
      </c>
      <c r="Y69" s="46"/>
      <c r="Z69" s="45">
        <f>SUM(Z58:Z68)</f>
        <v>0</v>
      </c>
      <c r="AA69" s="46"/>
      <c r="AB69" s="45">
        <f>SUM(AB58:AB68)</f>
        <v>0</v>
      </c>
      <c r="AC69" s="46"/>
      <c r="AD69" s="45">
        <f>SUM(AD58:AD68)</f>
        <v>0</v>
      </c>
      <c r="AE69" s="46"/>
      <c r="AF69" s="45">
        <f>SUM(AF58:AF68)</f>
        <v>0</v>
      </c>
      <c r="AG69" s="46"/>
      <c r="AH69" s="45">
        <f>SUM(AH58:AH68)</f>
        <v>0</v>
      </c>
      <c r="AI69" s="46"/>
      <c r="AJ69" s="45">
        <f>SUM(AJ58:AJ68)</f>
        <v>82791</v>
      </c>
      <c r="AK69" s="46"/>
      <c r="AL69" s="45">
        <f>SUM(AL58:AL68)</f>
        <v>0</v>
      </c>
      <c r="AM69" s="46"/>
      <c r="AN69" s="45">
        <f>SUM(AN58:AN68)</f>
        <v>0</v>
      </c>
      <c r="AO69" s="46"/>
      <c r="AP69" s="45">
        <f>SUM(AP58:AP68)</f>
        <v>0</v>
      </c>
      <c r="AQ69" s="46"/>
      <c r="AR69" s="45">
        <f>SUM(AR58:AR68)</f>
        <v>0</v>
      </c>
      <c r="AS69" s="46"/>
      <c r="AT69" s="45">
        <f>SUM(AT58:AT68)</f>
        <v>0</v>
      </c>
      <c r="AU69" s="46"/>
      <c r="AV69" s="45">
        <f>SUM(AV58:AV68)</f>
        <v>0</v>
      </c>
      <c r="AW69" s="46"/>
      <c r="AX69" s="45">
        <f>SUM(AX58:AX68)</f>
        <v>0</v>
      </c>
      <c r="AY69" s="46"/>
      <c r="AZ69" s="45">
        <f>SUM(AZ58:AZ68)</f>
        <v>0</v>
      </c>
      <c r="BA69" s="46"/>
      <c r="BB69" s="45">
        <f>SUM(BB58:BB68)</f>
        <v>0</v>
      </c>
      <c r="BC69" s="46"/>
      <c r="BD69" s="45">
        <f>SUM(BD58:BD68)</f>
        <v>0</v>
      </c>
      <c r="BE69" s="46"/>
      <c r="BF69" s="45">
        <f>SUM(BF58:BF68)</f>
        <v>0</v>
      </c>
      <c r="BG69" s="46"/>
      <c r="BH69" s="45">
        <f>SUM(BH58:BH68)</f>
        <v>0</v>
      </c>
      <c r="BI69" s="46"/>
      <c r="BJ69" s="45">
        <f>SUM(BJ58:BJ68)</f>
        <v>0</v>
      </c>
      <c r="BK69" s="46"/>
      <c r="BL69" s="45">
        <f>SUM(BL58:BL68)</f>
        <v>0</v>
      </c>
      <c r="BM69" s="46"/>
      <c r="BN69" s="45">
        <f>SUM(BN58:BN68)</f>
        <v>82791</v>
      </c>
    </row>
    <row r="70" spans="1:66" s="53" customFormat="1" ht="25.5" customHeight="1">
      <c r="A70" s="55"/>
      <c r="B70" s="57"/>
      <c r="C70" s="58"/>
      <c r="D70" s="59"/>
      <c r="E70" s="57"/>
      <c r="F70" s="52"/>
      <c r="G70" s="57"/>
      <c r="H70" s="52"/>
      <c r="I70" s="57"/>
      <c r="J70" s="52"/>
      <c r="K70" s="57"/>
      <c r="L70" s="52"/>
      <c r="M70" s="57"/>
      <c r="N70" s="52"/>
      <c r="O70" s="57"/>
      <c r="P70" s="52"/>
      <c r="Q70" s="57"/>
      <c r="R70" s="52"/>
      <c r="S70" s="57"/>
      <c r="T70" s="52"/>
      <c r="U70" s="57"/>
      <c r="V70" s="52"/>
      <c r="W70" s="57"/>
      <c r="X70" s="52"/>
      <c r="Y70" s="57"/>
      <c r="Z70" s="52"/>
      <c r="AA70" s="57"/>
      <c r="AB70" s="52"/>
      <c r="AC70" s="57"/>
      <c r="AD70" s="52"/>
      <c r="AE70" s="57"/>
      <c r="AF70" s="52"/>
      <c r="AG70" s="57"/>
      <c r="AH70" s="52"/>
      <c r="AI70" s="57"/>
      <c r="AJ70" s="52"/>
      <c r="AK70" s="57"/>
      <c r="AL70" s="52"/>
      <c r="AM70" s="57"/>
      <c r="AN70" s="52"/>
      <c r="AO70" s="57"/>
      <c r="AP70" s="52"/>
      <c r="AQ70" s="57"/>
      <c r="AR70" s="52"/>
      <c r="AS70" s="57"/>
      <c r="AT70" s="52"/>
      <c r="AU70" s="57"/>
      <c r="AV70" s="52"/>
      <c r="AW70" s="57"/>
      <c r="AX70" s="52"/>
      <c r="AY70" s="57"/>
      <c r="AZ70" s="52"/>
      <c r="BA70" s="57"/>
      <c r="BB70" s="52"/>
      <c r="BC70" s="57"/>
      <c r="BD70" s="52"/>
      <c r="BE70" s="57"/>
      <c r="BF70" s="52"/>
      <c r="BG70" s="57"/>
      <c r="BH70" s="52"/>
      <c r="BI70" s="57"/>
      <c r="BJ70" s="52"/>
      <c r="BK70" s="57"/>
      <c r="BL70" s="52"/>
      <c r="BM70" s="57"/>
      <c r="BN70" s="52"/>
    </row>
    <row r="71" spans="1:66" s="53" customFormat="1" ht="12.75">
      <c r="A71" s="55" t="s">
        <v>19</v>
      </c>
      <c r="C71" s="58"/>
      <c r="D71" s="59"/>
      <c r="E71" s="57"/>
      <c r="F71" s="59"/>
      <c r="G71" s="57"/>
      <c r="H71" s="59"/>
      <c r="I71" s="57"/>
      <c r="J71" s="59"/>
      <c r="K71" s="57"/>
      <c r="L71" s="59"/>
      <c r="M71" s="57"/>
      <c r="N71" s="59"/>
      <c r="O71" s="57"/>
      <c r="P71" s="59"/>
      <c r="Q71" s="57"/>
      <c r="R71" s="59"/>
      <c r="S71" s="57"/>
      <c r="T71" s="59"/>
      <c r="U71" s="57"/>
      <c r="V71" s="59"/>
      <c r="W71" s="57"/>
      <c r="X71" s="59"/>
      <c r="Y71" s="57"/>
      <c r="Z71" s="59"/>
      <c r="AA71" s="57"/>
      <c r="AB71" s="59"/>
      <c r="AC71" s="57"/>
      <c r="AD71" s="59"/>
      <c r="AE71" s="57"/>
      <c r="AF71" s="59"/>
      <c r="AG71" s="57"/>
      <c r="AH71" s="59"/>
      <c r="AI71" s="57"/>
      <c r="AJ71" s="59">
        <f aca="true" t="shared" si="30" ref="AJ71:AJ87">SUM(F71+H71+J71+L71+N71+P71+R71+T71+V71+X71+Z71+AB71+AD71+AF71+AH71)</f>
        <v>0</v>
      </c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7"/>
      <c r="BJ71" s="59"/>
      <c r="BK71" s="57"/>
      <c r="BL71" s="59"/>
      <c r="BM71" s="57"/>
      <c r="BN71" s="59"/>
    </row>
    <row r="72" spans="1:66" ht="12.75">
      <c r="A72" t="s">
        <v>81</v>
      </c>
      <c r="C72"/>
      <c r="D72"/>
      <c r="L72" s="10"/>
      <c r="N72" s="10"/>
      <c r="R72" s="10"/>
      <c r="V72" s="10"/>
      <c r="X72" s="10"/>
      <c r="Z72" s="10"/>
      <c r="AF72" s="10"/>
      <c r="AJ72" s="40">
        <f t="shared" si="30"/>
        <v>0</v>
      </c>
      <c r="AR72" s="66">
        <f>SUM(AL72+AN72+AP72)</f>
        <v>0</v>
      </c>
      <c r="AX72" s="65">
        <f aca="true" t="shared" si="31" ref="AX72:AX87">SUM(AT72+AV72)</f>
        <v>0</v>
      </c>
      <c r="BF72" s="66">
        <f aca="true" t="shared" si="32" ref="BF72:BF87">SUM(AZ72+BB72+BD72)</f>
        <v>0</v>
      </c>
      <c r="BJ72" s="40">
        <f>BH72</f>
        <v>0</v>
      </c>
      <c r="BK72"/>
      <c r="BL72" s="6">
        <f aca="true" t="shared" si="33" ref="BL72:BL87">BK72*D72</f>
        <v>0</v>
      </c>
      <c r="BN72" s="6">
        <f aca="true" t="shared" si="34" ref="BN72:BN87">SUM(AJ72+AR72+AX72+BF72+BJ72+BL72)</f>
        <v>0</v>
      </c>
    </row>
    <row r="73" spans="1:66" ht="12.75">
      <c r="A73" t="s">
        <v>75</v>
      </c>
      <c r="C73"/>
      <c r="D73"/>
      <c r="L73" s="10"/>
      <c r="N73" s="10"/>
      <c r="R73" s="10"/>
      <c r="V73" s="10"/>
      <c r="X73" s="10"/>
      <c r="AB73" s="10"/>
      <c r="AF73" s="10"/>
      <c r="AJ73" s="40">
        <f t="shared" si="30"/>
        <v>0</v>
      </c>
      <c r="AR73" s="66">
        <f aca="true" t="shared" si="35" ref="AR73:AR87">SUM(AL73+AN73+AP73)</f>
        <v>0</v>
      </c>
      <c r="AX73" s="65">
        <f t="shared" si="31"/>
        <v>0</v>
      </c>
      <c r="BF73" s="66">
        <f t="shared" si="32"/>
        <v>0</v>
      </c>
      <c r="BJ73" s="40">
        <f aca="true" t="shared" si="36" ref="BJ73:BJ87">BH73</f>
        <v>0</v>
      </c>
      <c r="BK73"/>
      <c r="BL73" s="6">
        <f t="shared" si="33"/>
        <v>0</v>
      </c>
      <c r="BN73" s="6">
        <f t="shared" si="34"/>
        <v>0</v>
      </c>
    </row>
    <row r="74" spans="1:66" ht="12.75">
      <c r="A74" t="s">
        <v>49</v>
      </c>
      <c r="C74"/>
      <c r="D74"/>
      <c r="H74" s="10"/>
      <c r="L74" s="10"/>
      <c r="V74" s="10"/>
      <c r="X74" s="10"/>
      <c r="Z74" s="10"/>
      <c r="AJ74" s="40">
        <f t="shared" si="30"/>
        <v>0</v>
      </c>
      <c r="AR74" s="66">
        <f t="shared" si="35"/>
        <v>0</v>
      </c>
      <c r="AX74" s="65">
        <f t="shared" si="31"/>
        <v>0</v>
      </c>
      <c r="BF74" s="66">
        <f t="shared" si="32"/>
        <v>0</v>
      </c>
      <c r="BJ74" s="40">
        <f t="shared" si="36"/>
        <v>0</v>
      </c>
      <c r="BK74"/>
      <c r="BL74" s="6">
        <f t="shared" si="33"/>
        <v>0</v>
      </c>
      <c r="BN74" s="6">
        <f t="shared" si="34"/>
        <v>0</v>
      </c>
    </row>
    <row r="75" spans="1:66" ht="12.75">
      <c r="A75" s="33" t="s">
        <v>42</v>
      </c>
      <c r="C75"/>
      <c r="D75"/>
      <c r="F75" s="6">
        <v>5000</v>
      </c>
      <c r="L75" s="10"/>
      <c r="V75" s="10"/>
      <c r="X75" s="10"/>
      <c r="Z75" s="10"/>
      <c r="AJ75" s="40">
        <f t="shared" si="30"/>
        <v>5000</v>
      </c>
      <c r="AR75" s="66">
        <f t="shared" si="35"/>
        <v>0</v>
      </c>
      <c r="AX75" s="65">
        <f t="shared" si="31"/>
        <v>0</v>
      </c>
      <c r="BF75" s="66">
        <f t="shared" si="32"/>
        <v>0</v>
      </c>
      <c r="BJ75" s="40">
        <f t="shared" si="36"/>
        <v>0</v>
      </c>
      <c r="BK75"/>
      <c r="BL75" s="6">
        <f t="shared" si="33"/>
        <v>0</v>
      </c>
      <c r="BN75" s="6">
        <f t="shared" si="34"/>
        <v>5000</v>
      </c>
    </row>
    <row r="76" spans="1:66" ht="12.75">
      <c r="A76" t="s">
        <v>67</v>
      </c>
      <c r="C76"/>
      <c r="D76"/>
      <c r="L76" s="10"/>
      <c r="N76" s="10"/>
      <c r="V76" s="10"/>
      <c r="X76" s="10"/>
      <c r="Z76" s="10"/>
      <c r="AJ76" s="40">
        <f t="shared" si="30"/>
        <v>0</v>
      </c>
      <c r="AR76" s="66">
        <f t="shared" si="35"/>
        <v>0</v>
      </c>
      <c r="AX76" s="65">
        <f t="shared" si="31"/>
        <v>0</v>
      </c>
      <c r="BF76" s="66">
        <f t="shared" si="32"/>
        <v>0</v>
      </c>
      <c r="BJ76" s="40">
        <f t="shared" si="36"/>
        <v>0</v>
      </c>
      <c r="BK76"/>
      <c r="BL76" s="6">
        <f t="shared" si="33"/>
        <v>0</v>
      </c>
      <c r="BN76" s="6">
        <f t="shared" si="34"/>
        <v>0</v>
      </c>
    </row>
    <row r="77" spans="1:66" ht="12.75">
      <c r="A77" t="s">
        <v>68</v>
      </c>
      <c r="C77"/>
      <c r="D77"/>
      <c r="L77" s="10"/>
      <c r="N77" s="10"/>
      <c r="V77" s="10"/>
      <c r="X77" s="10"/>
      <c r="Z77" s="10"/>
      <c r="AJ77" s="40">
        <f t="shared" si="30"/>
        <v>0</v>
      </c>
      <c r="AR77" s="66">
        <f t="shared" si="35"/>
        <v>0</v>
      </c>
      <c r="AX77" s="65">
        <f t="shared" si="31"/>
        <v>0</v>
      </c>
      <c r="BF77" s="66">
        <f t="shared" si="32"/>
        <v>0</v>
      </c>
      <c r="BJ77" s="40">
        <f t="shared" si="36"/>
        <v>0</v>
      </c>
      <c r="BK77"/>
      <c r="BL77" s="6">
        <f t="shared" si="33"/>
        <v>0</v>
      </c>
      <c r="BN77" s="6">
        <f t="shared" si="34"/>
        <v>0</v>
      </c>
    </row>
    <row r="78" spans="1:66" ht="12.75">
      <c r="A78" t="s">
        <v>39</v>
      </c>
      <c r="C78"/>
      <c r="D78"/>
      <c r="F78" s="10">
        <v>1750</v>
      </c>
      <c r="H78" s="10"/>
      <c r="L78" s="10"/>
      <c r="P78" s="10"/>
      <c r="V78" s="10"/>
      <c r="X78" s="10"/>
      <c r="Z78" s="10"/>
      <c r="AJ78" s="40">
        <f t="shared" si="30"/>
        <v>1750</v>
      </c>
      <c r="AR78" s="66">
        <f t="shared" si="35"/>
        <v>0</v>
      </c>
      <c r="AX78" s="65">
        <f t="shared" si="31"/>
        <v>0</v>
      </c>
      <c r="BF78" s="66">
        <f t="shared" si="32"/>
        <v>0</v>
      </c>
      <c r="BJ78" s="40">
        <f t="shared" si="36"/>
        <v>0</v>
      </c>
      <c r="BK78"/>
      <c r="BL78" s="6">
        <f t="shared" si="33"/>
        <v>0</v>
      </c>
      <c r="BN78" s="6">
        <f t="shared" si="34"/>
        <v>1750</v>
      </c>
    </row>
    <row r="79" spans="1:66" ht="12.75">
      <c r="A79" t="s">
        <v>41</v>
      </c>
      <c r="C79"/>
      <c r="D79"/>
      <c r="F79" s="10">
        <v>500</v>
      </c>
      <c r="H79" s="10"/>
      <c r="L79" s="10"/>
      <c r="V79" s="10"/>
      <c r="X79" s="10"/>
      <c r="Z79" s="10"/>
      <c r="AJ79" s="40">
        <f t="shared" si="30"/>
        <v>500</v>
      </c>
      <c r="AR79" s="66">
        <f t="shared" si="35"/>
        <v>0</v>
      </c>
      <c r="AX79" s="65">
        <f t="shared" si="31"/>
        <v>0</v>
      </c>
      <c r="BF79" s="66">
        <f t="shared" si="32"/>
        <v>0</v>
      </c>
      <c r="BJ79" s="40">
        <f t="shared" si="36"/>
        <v>0</v>
      </c>
      <c r="BK79"/>
      <c r="BL79" s="6">
        <f t="shared" si="33"/>
        <v>0</v>
      </c>
      <c r="BN79" s="6">
        <f t="shared" si="34"/>
        <v>500</v>
      </c>
    </row>
    <row r="80" spans="1:66" ht="12.75">
      <c r="A80" s="34" t="s">
        <v>80</v>
      </c>
      <c r="C80"/>
      <c r="D80"/>
      <c r="L80" s="10"/>
      <c r="N80" s="10"/>
      <c r="R80" s="10"/>
      <c r="V80" s="10"/>
      <c r="X80" s="10"/>
      <c r="Z80" s="10"/>
      <c r="AF80" s="10"/>
      <c r="AJ80" s="40">
        <f t="shared" si="30"/>
        <v>0</v>
      </c>
      <c r="AR80" s="66">
        <f t="shared" si="35"/>
        <v>0</v>
      </c>
      <c r="AX80" s="65">
        <f t="shared" si="31"/>
        <v>0</v>
      </c>
      <c r="BF80" s="66">
        <f t="shared" si="32"/>
        <v>0</v>
      </c>
      <c r="BJ80" s="40">
        <f t="shared" si="36"/>
        <v>0</v>
      </c>
      <c r="BK80"/>
      <c r="BL80" s="6">
        <f t="shared" si="33"/>
        <v>0</v>
      </c>
      <c r="BN80" s="6">
        <f t="shared" si="34"/>
        <v>0</v>
      </c>
    </row>
    <row r="81" spans="1:66" ht="12.75">
      <c r="A81" t="s">
        <v>53</v>
      </c>
      <c r="C81"/>
      <c r="D81"/>
      <c r="L81" s="10"/>
      <c r="P81" s="10"/>
      <c r="V81" s="10"/>
      <c r="X81" s="10"/>
      <c r="Z81" s="10"/>
      <c r="AJ81" s="40">
        <f t="shared" si="30"/>
        <v>0</v>
      </c>
      <c r="AR81" s="66">
        <f t="shared" si="35"/>
        <v>0</v>
      </c>
      <c r="AX81" s="65">
        <f t="shared" si="31"/>
        <v>0</v>
      </c>
      <c r="BF81" s="66">
        <f t="shared" si="32"/>
        <v>0</v>
      </c>
      <c r="BJ81" s="40">
        <f t="shared" si="36"/>
        <v>0</v>
      </c>
      <c r="BK81"/>
      <c r="BL81" s="6">
        <f t="shared" si="33"/>
        <v>0</v>
      </c>
      <c r="BN81" s="6">
        <f t="shared" si="34"/>
        <v>0</v>
      </c>
    </row>
    <row r="82" spans="1:66" ht="12.75">
      <c r="A82" s="34" t="s">
        <v>38</v>
      </c>
      <c r="C82"/>
      <c r="D82"/>
      <c r="F82" s="10">
        <v>500</v>
      </c>
      <c r="V82" s="10"/>
      <c r="X82" s="10"/>
      <c r="Z82" s="10"/>
      <c r="AJ82" s="40">
        <f t="shared" si="30"/>
        <v>500</v>
      </c>
      <c r="AR82" s="66">
        <f t="shared" si="35"/>
        <v>0</v>
      </c>
      <c r="AX82" s="65">
        <f t="shared" si="31"/>
        <v>0</v>
      </c>
      <c r="BF82" s="66">
        <f t="shared" si="32"/>
        <v>0</v>
      </c>
      <c r="BJ82" s="40">
        <f t="shared" si="36"/>
        <v>0</v>
      </c>
      <c r="BK82"/>
      <c r="BL82" s="6">
        <f t="shared" si="33"/>
        <v>0</v>
      </c>
      <c r="BN82" s="6">
        <f t="shared" si="34"/>
        <v>500</v>
      </c>
    </row>
    <row r="83" spans="1:66" ht="12.75">
      <c r="A83" s="35" t="s">
        <v>48</v>
      </c>
      <c r="C83"/>
      <c r="D83"/>
      <c r="H83" s="10"/>
      <c r="L83" s="10"/>
      <c r="V83" s="10"/>
      <c r="X83" s="10"/>
      <c r="Z83" s="10"/>
      <c r="AJ83" s="40">
        <f t="shared" si="30"/>
        <v>0</v>
      </c>
      <c r="AR83" s="66">
        <f t="shared" si="35"/>
        <v>0</v>
      </c>
      <c r="AX83" s="65">
        <f t="shared" si="31"/>
        <v>0</v>
      </c>
      <c r="BF83" s="66">
        <f t="shared" si="32"/>
        <v>0</v>
      </c>
      <c r="BJ83" s="40">
        <f t="shared" si="36"/>
        <v>0</v>
      </c>
      <c r="BK83"/>
      <c r="BL83" s="6">
        <f t="shared" si="33"/>
        <v>0</v>
      </c>
      <c r="BN83" s="6">
        <f t="shared" si="34"/>
        <v>0</v>
      </c>
    </row>
    <row r="84" spans="1:66" ht="12.75">
      <c r="A84" s="34" t="s">
        <v>58</v>
      </c>
      <c r="C84"/>
      <c r="D84"/>
      <c r="L84" s="10"/>
      <c r="V84" s="10"/>
      <c r="X84" s="10"/>
      <c r="Z84" s="10"/>
      <c r="AJ84" s="40">
        <f t="shared" si="30"/>
        <v>0</v>
      </c>
      <c r="AR84" s="66">
        <f t="shared" si="35"/>
        <v>0</v>
      </c>
      <c r="AX84" s="65">
        <f t="shared" si="31"/>
        <v>0</v>
      </c>
      <c r="BF84" s="66">
        <f t="shared" si="32"/>
        <v>0</v>
      </c>
      <c r="BJ84" s="40">
        <f t="shared" si="36"/>
        <v>0</v>
      </c>
      <c r="BK84"/>
      <c r="BL84" s="6">
        <f t="shared" si="33"/>
        <v>0</v>
      </c>
      <c r="BN84" s="6">
        <f t="shared" si="34"/>
        <v>0</v>
      </c>
    </row>
    <row r="85" spans="1:66" ht="12.75">
      <c r="A85" s="35" t="s">
        <v>40</v>
      </c>
      <c r="C85"/>
      <c r="D85"/>
      <c r="F85" s="10">
        <v>1750</v>
      </c>
      <c r="H85" s="10"/>
      <c r="L85" s="10"/>
      <c r="V85" s="10"/>
      <c r="X85" s="10"/>
      <c r="Z85" s="10"/>
      <c r="AJ85" s="40">
        <f t="shared" si="30"/>
        <v>1750</v>
      </c>
      <c r="AR85" s="66">
        <f t="shared" si="35"/>
        <v>0</v>
      </c>
      <c r="AX85" s="65">
        <f t="shared" si="31"/>
        <v>0</v>
      </c>
      <c r="BF85" s="66">
        <f t="shared" si="32"/>
        <v>0</v>
      </c>
      <c r="BJ85" s="40">
        <f t="shared" si="36"/>
        <v>0</v>
      </c>
      <c r="BK85"/>
      <c r="BL85" s="6">
        <f t="shared" si="33"/>
        <v>0</v>
      </c>
      <c r="BN85" s="6">
        <f t="shared" si="34"/>
        <v>1750</v>
      </c>
    </row>
    <row r="86" spans="1:66" ht="12.75">
      <c r="A86" t="s">
        <v>64</v>
      </c>
      <c r="C86"/>
      <c r="D86"/>
      <c r="L86" s="10"/>
      <c r="N86" s="10"/>
      <c r="V86" s="10"/>
      <c r="AJ86" s="40">
        <f t="shared" si="30"/>
        <v>0</v>
      </c>
      <c r="AR86" s="66">
        <f t="shared" si="35"/>
        <v>0</v>
      </c>
      <c r="AX86" s="65">
        <f t="shared" si="31"/>
        <v>0</v>
      </c>
      <c r="BF86" s="66">
        <f t="shared" si="32"/>
        <v>0</v>
      </c>
      <c r="BJ86" s="40">
        <f t="shared" si="36"/>
        <v>0</v>
      </c>
      <c r="BK86"/>
      <c r="BL86" s="6">
        <f t="shared" si="33"/>
        <v>0</v>
      </c>
      <c r="BN86" s="6">
        <f t="shared" si="34"/>
        <v>0</v>
      </c>
    </row>
    <row r="87" spans="1:66" ht="12.75">
      <c r="A87" t="s">
        <v>83</v>
      </c>
      <c r="C87"/>
      <c r="D87"/>
      <c r="L87" s="10"/>
      <c r="N87" s="10"/>
      <c r="V87" s="10"/>
      <c r="AJ87" s="40">
        <f t="shared" si="30"/>
        <v>0</v>
      </c>
      <c r="AR87" s="66">
        <f t="shared" si="35"/>
        <v>0</v>
      </c>
      <c r="AX87" s="65">
        <f t="shared" si="31"/>
        <v>0</v>
      </c>
      <c r="BF87" s="66">
        <f t="shared" si="32"/>
        <v>0</v>
      </c>
      <c r="BJ87" s="40">
        <f t="shared" si="36"/>
        <v>0</v>
      </c>
      <c r="BK87"/>
      <c r="BL87" s="6">
        <f t="shared" si="33"/>
        <v>0</v>
      </c>
      <c r="BN87" s="6">
        <f t="shared" si="34"/>
        <v>0</v>
      </c>
    </row>
    <row r="88" spans="1:66" ht="12.75">
      <c r="A88" s="18" t="s">
        <v>107</v>
      </c>
      <c r="B88" s="26"/>
      <c r="E88" s="46"/>
      <c r="F88" s="45">
        <f>SUM(F72:F87)</f>
        <v>9500</v>
      </c>
      <c r="G88" s="46"/>
      <c r="H88" s="45">
        <f>SUM(H72:H87)</f>
        <v>0</v>
      </c>
      <c r="I88" s="46"/>
      <c r="J88" s="45">
        <f>SUM(J72:J87)</f>
        <v>0</v>
      </c>
      <c r="K88" s="46"/>
      <c r="L88" s="45">
        <f>SUM(L72:L87)</f>
        <v>0</v>
      </c>
      <c r="M88" s="46"/>
      <c r="N88" s="45">
        <f>SUM(N72:N87)</f>
        <v>0</v>
      </c>
      <c r="O88" s="46"/>
      <c r="P88" s="45">
        <f>SUM(P72:P87)</f>
        <v>0</v>
      </c>
      <c r="Q88" s="46"/>
      <c r="R88" s="45">
        <f>SUM(R72:R87)</f>
        <v>0</v>
      </c>
      <c r="S88" s="46"/>
      <c r="T88" s="45">
        <f>SUM(T72:T87)</f>
        <v>0</v>
      </c>
      <c r="U88" s="46"/>
      <c r="V88" s="45">
        <f>SUM(V72:V87)</f>
        <v>0</v>
      </c>
      <c r="W88" s="46"/>
      <c r="X88" s="45">
        <f>SUM(X72:X87)</f>
        <v>0</v>
      </c>
      <c r="Y88" s="46"/>
      <c r="Z88" s="45">
        <f>SUM(Z72:Z87)</f>
        <v>0</v>
      </c>
      <c r="AA88" s="46"/>
      <c r="AB88" s="45">
        <f>SUM(AB72:AB87)</f>
        <v>0</v>
      </c>
      <c r="AC88" s="46"/>
      <c r="AD88" s="45">
        <f>SUM(AD72:AD87)</f>
        <v>0</v>
      </c>
      <c r="AE88" s="46"/>
      <c r="AF88" s="45">
        <f>SUM(AF72:AF87)</f>
        <v>0</v>
      </c>
      <c r="AG88" s="46"/>
      <c r="AH88" s="45">
        <f>SUM(AH72:AH87)</f>
        <v>0</v>
      </c>
      <c r="AI88" s="46"/>
      <c r="AJ88" s="45">
        <f>SUM(AJ72:AJ87)</f>
        <v>9500</v>
      </c>
      <c r="AK88" s="46"/>
      <c r="AL88" s="45">
        <f>SUM(AL72:AL87)</f>
        <v>0</v>
      </c>
      <c r="AM88" s="46"/>
      <c r="AN88" s="45">
        <f>SUM(AN72:AN87)</f>
        <v>0</v>
      </c>
      <c r="AO88" s="46"/>
      <c r="AP88" s="45">
        <f>SUM(AP72:AP87)</f>
        <v>0</v>
      </c>
      <c r="AQ88" s="46"/>
      <c r="AR88" s="45">
        <f>SUM(AR72:AR87)</f>
        <v>0</v>
      </c>
      <c r="AS88" s="46"/>
      <c r="AT88" s="45">
        <f>SUM(AT72:AT87)</f>
        <v>0</v>
      </c>
      <c r="AU88" s="46"/>
      <c r="AV88" s="45">
        <f>SUM(AV72:AV87)</f>
        <v>0</v>
      </c>
      <c r="AW88" s="46"/>
      <c r="AX88" s="45">
        <f>SUM(AX72:AX87)</f>
        <v>0</v>
      </c>
      <c r="AY88" s="46"/>
      <c r="AZ88" s="45">
        <f>SUM(AZ72:AZ87)</f>
        <v>0</v>
      </c>
      <c r="BA88" s="46"/>
      <c r="BB88" s="45">
        <f>SUM(BB72:BB87)</f>
        <v>0</v>
      </c>
      <c r="BC88" s="46"/>
      <c r="BD88" s="45">
        <f>SUM(BD72:BD87)</f>
        <v>0</v>
      </c>
      <c r="BE88" s="46"/>
      <c r="BF88" s="45">
        <f>SUM(BF72:BF87)</f>
        <v>0</v>
      </c>
      <c r="BG88" s="46"/>
      <c r="BH88" s="45">
        <f>SUM(BH72:BH87)</f>
        <v>0</v>
      </c>
      <c r="BI88" s="46"/>
      <c r="BJ88" s="45">
        <f>SUM(BJ72:BJ87)</f>
        <v>0</v>
      </c>
      <c r="BK88" s="46"/>
      <c r="BL88" s="45">
        <f>SUM(BL72:BL87)</f>
        <v>0</v>
      </c>
      <c r="BM88" s="46"/>
      <c r="BN88" s="22">
        <f>SUM(BN72:BN87)</f>
        <v>9500</v>
      </c>
    </row>
    <row r="89" spans="5:66" ht="12.75">
      <c r="E89" s="26"/>
      <c r="F89" s="10"/>
      <c r="G89" s="26"/>
      <c r="H89" s="10"/>
      <c r="I89" s="26"/>
      <c r="J89" s="10"/>
      <c r="K89" s="26"/>
      <c r="L89" s="10"/>
      <c r="M89" s="26"/>
      <c r="N89" s="10"/>
      <c r="O89" s="26"/>
      <c r="P89" s="10"/>
      <c r="Q89" s="26"/>
      <c r="R89" s="10"/>
      <c r="S89" s="26"/>
      <c r="T89" s="10"/>
      <c r="U89" s="26"/>
      <c r="V89" s="10"/>
      <c r="W89" s="26"/>
      <c r="X89" s="10"/>
      <c r="Y89" s="26"/>
      <c r="Z89" s="10"/>
      <c r="AA89" s="26"/>
      <c r="AB89" s="10"/>
      <c r="AC89" s="26"/>
      <c r="AD89" s="10"/>
      <c r="AE89" s="26"/>
      <c r="AF89" s="10"/>
      <c r="AG89" s="26"/>
      <c r="AH89" s="10"/>
      <c r="AI89" s="46"/>
      <c r="AJ89" s="40"/>
      <c r="AK89" s="10"/>
      <c r="AL89" s="10"/>
      <c r="AM89" s="10"/>
      <c r="AN89" s="10"/>
      <c r="AO89" s="10"/>
      <c r="AP89" s="10"/>
      <c r="AQ89" s="40"/>
      <c r="AR89" s="40"/>
      <c r="AS89" s="10"/>
      <c r="AT89" s="10"/>
      <c r="AU89" s="10"/>
      <c r="AV89" s="10"/>
      <c r="AW89" s="40"/>
      <c r="AX89" s="40"/>
      <c r="AY89" s="10"/>
      <c r="AZ89" s="10"/>
      <c r="BA89" s="10"/>
      <c r="BB89" s="10"/>
      <c r="BC89" s="10"/>
      <c r="BD89" s="10"/>
      <c r="BE89" s="40"/>
      <c r="BF89" s="40"/>
      <c r="BG89" s="10"/>
      <c r="BH89" s="10"/>
      <c r="BI89" s="46"/>
      <c r="BJ89" s="40"/>
      <c r="BK89" s="27"/>
      <c r="BL89" s="6"/>
      <c r="BM89" s="27"/>
      <c r="BN89" s="6"/>
    </row>
    <row r="90" spans="1:66" s="19" customFormat="1" ht="25.5">
      <c r="A90" s="18" t="s">
        <v>85</v>
      </c>
      <c r="B90" s="21"/>
      <c r="C90" s="7"/>
      <c r="D90" s="20"/>
      <c r="E90" s="21"/>
      <c r="F90" s="22"/>
      <c r="G90" s="21"/>
      <c r="H90" s="22"/>
      <c r="I90" s="21"/>
      <c r="J90" s="22"/>
      <c r="K90" s="21"/>
      <c r="L90" s="22"/>
      <c r="M90" s="21"/>
      <c r="N90" s="22"/>
      <c r="O90" s="21"/>
      <c r="P90" s="22"/>
      <c r="Q90" s="21"/>
      <c r="R90" s="22"/>
      <c r="S90" s="21"/>
      <c r="T90" s="22"/>
      <c r="U90" s="21"/>
      <c r="V90" s="22"/>
      <c r="W90" s="21"/>
      <c r="X90" s="22"/>
      <c r="Y90" s="21"/>
      <c r="Z90" s="22"/>
      <c r="AA90" s="21"/>
      <c r="AB90" s="22"/>
      <c r="AC90" s="21"/>
      <c r="AD90" s="22"/>
      <c r="AE90" s="21"/>
      <c r="AF90" s="22"/>
      <c r="AG90" s="21"/>
      <c r="AH90" s="22"/>
      <c r="AI90" s="47"/>
      <c r="AJ90" s="45"/>
      <c r="AK90" s="22"/>
      <c r="AL90" s="22"/>
      <c r="AM90" s="22"/>
      <c r="AN90" s="22"/>
      <c r="AO90" s="22"/>
      <c r="AP90" s="22"/>
      <c r="AQ90" s="45"/>
      <c r="AR90" s="45"/>
      <c r="AS90" s="22"/>
      <c r="AT90" s="22"/>
      <c r="AU90" s="22"/>
      <c r="AV90" s="22"/>
      <c r="AW90" s="45"/>
      <c r="AX90" s="45"/>
      <c r="AY90" s="22"/>
      <c r="AZ90" s="22"/>
      <c r="BA90" s="22"/>
      <c r="BB90" s="22"/>
      <c r="BC90" s="22"/>
      <c r="BD90" s="22"/>
      <c r="BE90" s="45"/>
      <c r="BF90" s="45"/>
      <c r="BG90" s="22"/>
      <c r="BH90" s="22"/>
      <c r="BI90" s="47"/>
      <c r="BJ90" s="45"/>
      <c r="BK90" s="28"/>
      <c r="BL90" s="6">
        <f>BK90*D90</f>
        <v>0</v>
      </c>
      <c r="BM90" s="23"/>
      <c r="BN90" s="6">
        <f>SUM(AJ90+AR90+AX90+BF90+BJ90+BL90)</f>
        <v>0</v>
      </c>
    </row>
    <row r="91" spans="2:66" ht="12.75">
      <c r="B91" s="26"/>
      <c r="E91" s="26"/>
      <c r="F91" s="10"/>
      <c r="G91" s="26"/>
      <c r="H91" s="10"/>
      <c r="I91" s="26"/>
      <c r="J91" s="10"/>
      <c r="K91" s="26"/>
      <c r="L91" s="10"/>
      <c r="M91" s="26"/>
      <c r="N91" s="10"/>
      <c r="O91" s="26"/>
      <c r="P91" s="10"/>
      <c r="Q91" s="26"/>
      <c r="R91" s="10"/>
      <c r="S91" s="26"/>
      <c r="T91" s="10"/>
      <c r="U91" s="26"/>
      <c r="V91" s="10"/>
      <c r="W91" s="26"/>
      <c r="X91" s="10"/>
      <c r="Y91" s="26"/>
      <c r="Z91" s="10"/>
      <c r="AA91" s="26"/>
      <c r="AB91" s="10"/>
      <c r="AC91" s="26"/>
      <c r="AD91" s="10"/>
      <c r="AE91" s="26"/>
      <c r="AF91" s="10"/>
      <c r="AG91" s="26"/>
      <c r="AH91" s="10"/>
      <c r="AI91" s="46"/>
      <c r="AJ91" s="40"/>
      <c r="AK91" s="10"/>
      <c r="AL91" s="10"/>
      <c r="AM91" s="10"/>
      <c r="AN91" s="10"/>
      <c r="AO91" s="10"/>
      <c r="AP91" s="10"/>
      <c r="AQ91" s="40"/>
      <c r="AR91" s="40"/>
      <c r="AS91" s="10"/>
      <c r="AT91" s="10"/>
      <c r="AU91" s="10"/>
      <c r="AV91" s="10"/>
      <c r="AW91" s="40"/>
      <c r="AX91" s="40"/>
      <c r="AY91" s="10"/>
      <c r="AZ91" s="10"/>
      <c r="BA91" s="10"/>
      <c r="BB91" s="10"/>
      <c r="BC91" s="10"/>
      <c r="BD91" s="10"/>
      <c r="BE91" s="40"/>
      <c r="BF91" s="40"/>
      <c r="BG91" s="10"/>
      <c r="BH91" s="10"/>
      <c r="BI91" s="46"/>
      <c r="BJ91" s="40"/>
      <c r="BK91" s="27"/>
      <c r="BL91" s="6"/>
      <c r="BM91" s="27"/>
      <c r="BN91" s="6"/>
    </row>
    <row r="92" spans="1:66" s="19" customFormat="1" ht="27" customHeight="1">
      <c r="A92" s="55" t="s">
        <v>5</v>
      </c>
      <c r="B92" s="56"/>
      <c r="C92" s="36"/>
      <c r="D92" s="52"/>
      <c r="E92" s="67"/>
      <c r="F92" s="68">
        <f>F24+F27+F30+F36+F39+F42+F56+F69+F88</f>
        <v>273150.25</v>
      </c>
      <c r="G92" s="67"/>
      <c r="H92" s="68">
        <f>H24+H27+H30+H36+H39+H42+H56+H69+H88</f>
        <v>0</v>
      </c>
      <c r="I92" s="67"/>
      <c r="J92" s="68">
        <f>J24+J27+J30+J36+J39+J42+J56+J69+J88</f>
        <v>0</v>
      </c>
      <c r="K92" s="67"/>
      <c r="L92" s="68">
        <f>L24+L27+L30+L36+L39+L42+L56+L69+L88</f>
        <v>0</v>
      </c>
      <c r="M92" s="67"/>
      <c r="N92" s="68">
        <f>N24+N27+N30+N36+N39+N42+N56+N69+N88</f>
        <v>0</v>
      </c>
      <c r="O92" s="67"/>
      <c r="P92" s="68">
        <f>P24+P27+P30+P36+P39+P42+P56+P69+P88</f>
        <v>0</v>
      </c>
      <c r="Q92" s="67"/>
      <c r="R92" s="68">
        <f>R24+R27+R30+R36+R39+R42+R56+R69+R88</f>
        <v>0</v>
      </c>
      <c r="S92" s="67"/>
      <c r="T92" s="68">
        <f>T24+T27+T30+T36+T39+T42+T56+T69+T88</f>
        <v>0</v>
      </c>
      <c r="U92" s="67"/>
      <c r="V92" s="68">
        <f>V24+V27+V30+V36+V39+V42+V56+V69+V88</f>
        <v>0</v>
      </c>
      <c r="W92" s="67"/>
      <c r="X92" s="68">
        <f>X24+X27+X30+X36+X39+X42+X56+X69+X88</f>
        <v>0</v>
      </c>
      <c r="Y92" s="67"/>
      <c r="Z92" s="68">
        <f>Z24+Z27+Z30+Z36+Z39+Z42+Z56+Z69+Z88</f>
        <v>0</v>
      </c>
      <c r="AA92" s="67"/>
      <c r="AB92" s="68">
        <f>AB24+AB27+AB30+AB36+AB39+AB42+AB56+AB69+AB88</f>
        <v>0</v>
      </c>
      <c r="AC92" s="67"/>
      <c r="AD92" s="68">
        <f>AD24+AD27+AD30+AD36+AD39+AD42+AD56+AD69+AD88</f>
        <v>0</v>
      </c>
      <c r="AE92" s="67"/>
      <c r="AF92" s="68">
        <f>AF24+AF27+AF30+AF36+AF39+AF42+AF56+AF69+AF88</f>
        <v>0</v>
      </c>
      <c r="AG92" s="67"/>
      <c r="AH92" s="68">
        <f>AH24+AH27+AH30+AH36+AH39+AH42+AH56+AH69+AH88</f>
        <v>0</v>
      </c>
      <c r="AI92" s="67"/>
      <c r="AJ92" s="68">
        <f>AJ24+AJ27+AJ30+AJ36+AJ39+AJ42+AJ56+AJ69+AJ88</f>
        <v>169258</v>
      </c>
      <c r="AK92" s="67"/>
      <c r="AL92" s="68">
        <f>AL24+AL27+AL30+AL36+AL39+AL42+AL56+AL69+AL88</f>
        <v>0</v>
      </c>
      <c r="AM92" s="67"/>
      <c r="AN92" s="68">
        <f>AN24+AN27+AN30+AN36+AN39+AN42+AN56+AN69+AN88</f>
        <v>0</v>
      </c>
      <c r="AO92" s="67"/>
      <c r="AP92" s="68">
        <f>AP24+AP27+AP30+AP36+AP39+AP42+AP56+AP69+AP88</f>
        <v>0</v>
      </c>
      <c r="AQ92" s="67"/>
      <c r="AR92" s="68">
        <f>AR24+AR27+AR30+AR36+AR39+AR42+AR56+AR69+AR88</f>
        <v>0</v>
      </c>
      <c r="AS92" s="67"/>
      <c r="AT92" s="68">
        <f>AT24+AT27+AT30+AT36+AT39+AT42+AT56+AT69+AT88</f>
        <v>0</v>
      </c>
      <c r="AU92" s="67"/>
      <c r="AV92" s="68">
        <f>AV24+AV27+AV30+AV36+AV39+AV42+AV56+AV69+AV88</f>
        <v>0</v>
      </c>
      <c r="AW92" s="67"/>
      <c r="AX92" s="68">
        <f>AX24+AX27+AX30+AX36+AX39+AX42+AX56+AX69+AX88</f>
        <v>0</v>
      </c>
      <c r="AY92" s="67"/>
      <c r="AZ92" s="68">
        <f>AZ24+AZ27+AZ30+AZ36+AZ39+AZ42+AZ56+AZ69+AZ88</f>
        <v>0</v>
      </c>
      <c r="BA92" s="67"/>
      <c r="BB92" s="68">
        <f>BB24+BB27+BB30+BB36+BB39+BB42+BB56+BB69+BB88</f>
        <v>0</v>
      </c>
      <c r="BC92" s="67"/>
      <c r="BD92" s="68">
        <f>BD24+BD27+BD30+BD36+BD39+BD42+BD56+BD69+BD88</f>
        <v>0</v>
      </c>
      <c r="BE92" s="67"/>
      <c r="BF92" s="68">
        <f>BF24+BF27+BF30+BF36+BF39+BF42+BF56+BF69+BF88</f>
        <v>0</v>
      </c>
      <c r="BG92" s="67"/>
      <c r="BH92" s="68">
        <f>BH24+BH27+BH30+BH36+BH39+BH42+BH56+BH69+BH88</f>
        <v>0</v>
      </c>
      <c r="BI92" s="67"/>
      <c r="BJ92" s="68">
        <f>BJ24+BJ27+BJ30+BJ36+BJ39+BJ42+BJ56+BJ69+BJ88</f>
        <v>0</v>
      </c>
      <c r="BK92" s="67"/>
      <c r="BL92" s="68">
        <f>BL24+BL27+BL30+BL36+BL39+BL42+BL56+BL69+BL88</f>
        <v>932460.25</v>
      </c>
      <c r="BM92" s="67"/>
      <c r="BN92" s="68">
        <f>BN24+BN27+BN30+BN36+BN39+BN42+BN56+BN69+BN88</f>
        <v>1205610.5</v>
      </c>
    </row>
    <row r="93" spans="5:66" ht="12.75">
      <c r="E93" s="26"/>
      <c r="F93" s="10"/>
      <c r="G93" s="26"/>
      <c r="H93" s="10"/>
      <c r="I93" s="26"/>
      <c r="J93" s="10"/>
      <c r="K93" s="26"/>
      <c r="L93" s="10"/>
      <c r="M93" s="26"/>
      <c r="N93" s="10"/>
      <c r="O93" s="26"/>
      <c r="P93" s="10"/>
      <c r="Q93" s="26"/>
      <c r="R93" s="10"/>
      <c r="S93" s="26"/>
      <c r="T93" s="10"/>
      <c r="U93" s="26"/>
      <c r="V93" s="10"/>
      <c r="W93" s="26"/>
      <c r="X93" s="10"/>
      <c r="Y93" s="26"/>
      <c r="Z93" s="10"/>
      <c r="AA93" s="26"/>
      <c r="AB93" s="10"/>
      <c r="AC93" s="26"/>
      <c r="AD93" s="10"/>
      <c r="AE93" s="26"/>
      <c r="AF93" s="10"/>
      <c r="AG93" s="26"/>
      <c r="AH93" s="10"/>
      <c r="AI93" s="46"/>
      <c r="AJ93" s="40"/>
      <c r="AK93" s="10"/>
      <c r="AL93" s="10"/>
      <c r="AM93" s="10"/>
      <c r="AN93" s="10"/>
      <c r="AO93" s="10"/>
      <c r="AP93" s="10"/>
      <c r="AQ93" s="40"/>
      <c r="AR93" s="40"/>
      <c r="AS93" s="10"/>
      <c r="AT93" s="10"/>
      <c r="AU93" s="10"/>
      <c r="AV93" s="10"/>
      <c r="AW93" s="40"/>
      <c r="AX93" s="40"/>
      <c r="AY93" s="10"/>
      <c r="AZ93" s="10"/>
      <c r="BA93" s="10"/>
      <c r="BB93" s="10"/>
      <c r="BC93" s="10"/>
      <c r="BD93" s="10"/>
      <c r="BE93" s="40"/>
      <c r="BF93" s="40"/>
      <c r="BG93" s="10"/>
      <c r="BH93" s="10"/>
      <c r="BI93" s="46"/>
      <c r="BJ93" s="40"/>
      <c r="BK93" s="27"/>
      <c r="BL93" s="27"/>
      <c r="BM93" s="27"/>
      <c r="BN93" s="27"/>
    </row>
    <row r="94" spans="1:66" ht="12.75">
      <c r="A94" s="4" t="s">
        <v>20</v>
      </c>
      <c r="E94" s="26"/>
      <c r="F94" s="10">
        <v>247500</v>
      </c>
      <c r="G94" s="26"/>
      <c r="H94" s="10"/>
      <c r="I94" s="26"/>
      <c r="J94" s="10"/>
      <c r="K94" s="26"/>
      <c r="L94" s="10"/>
      <c r="M94" s="26"/>
      <c r="N94" s="10"/>
      <c r="O94" s="26"/>
      <c r="P94" s="10"/>
      <c r="Q94" s="26"/>
      <c r="R94" s="10"/>
      <c r="S94" s="26"/>
      <c r="T94" s="10"/>
      <c r="U94" s="26"/>
      <c r="V94" s="10"/>
      <c r="W94" s="26"/>
      <c r="X94" s="10"/>
      <c r="Y94" s="26"/>
      <c r="Z94" s="10"/>
      <c r="AA94" s="26"/>
      <c r="AB94" s="10"/>
      <c r="AC94" s="26"/>
      <c r="AD94" s="10"/>
      <c r="AE94" s="26"/>
      <c r="AF94" s="10"/>
      <c r="AG94" s="26"/>
      <c r="AH94" s="10"/>
      <c r="AI94" s="46"/>
      <c r="AJ94" s="40">
        <f>SUM(F94+H94+J94+L94+N94+P94+R94+T94+V94+X94+Z94+AB94+AD94+AF94+AH94)</f>
        <v>247500</v>
      </c>
      <c r="AK94" s="10"/>
      <c r="AL94" s="10"/>
      <c r="AM94" s="10"/>
      <c r="AN94" s="10"/>
      <c r="AO94" s="10"/>
      <c r="AP94" s="10"/>
      <c r="AQ94" s="40"/>
      <c r="AR94" s="40"/>
      <c r="AS94" s="10"/>
      <c r="AT94" s="10"/>
      <c r="AU94" s="10"/>
      <c r="AV94" s="10"/>
      <c r="AW94" s="40"/>
      <c r="AX94" s="40"/>
      <c r="AY94" s="10"/>
      <c r="AZ94" s="10"/>
      <c r="BA94" s="10"/>
      <c r="BB94" s="10"/>
      <c r="BC94" s="10"/>
      <c r="BD94" s="10"/>
      <c r="BE94" s="40"/>
      <c r="BF94" s="40"/>
      <c r="BG94" s="10"/>
      <c r="BH94" s="10"/>
      <c r="BI94" s="46"/>
      <c r="BJ94" s="40"/>
      <c r="BK94" s="27"/>
      <c r="BL94" s="27">
        <v>0</v>
      </c>
      <c r="BM94" s="27"/>
      <c r="BN94" s="6">
        <f>SUM(AJ94+AR94+AX94+BF94+BJ94+BL94)</f>
        <v>247500</v>
      </c>
    </row>
    <row r="95" spans="1:66" ht="12.75">
      <c r="A95" s="4" t="s">
        <v>21</v>
      </c>
      <c r="E95" s="26"/>
      <c r="F95" s="10">
        <f>F94-F92</f>
        <v>-25650.25</v>
      </c>
      <c r="G95" s="26"/>
      <c r="H95" s="10">
        <f>H94-H92</f>
        <v>0</v>
      </c>
      <c r="I95" s="26"/>
      <c r="J95" s="10">
        <f>J94-J92</f>
        <v>0</v>
      </c>
      <c r="K95" s="26"/>
      <c r="L95" s="10">
        <f>L94-L92</f>
        <v>0</v>
      </c>
      <c r="M95" s="26"/>
      <c r="N95" s="10">
        <f>N94-N92</f>
        <v>0</v>
      </c>
      <c r="O95" s="26"/>
      <c r="P95" s="10">
        <f>P94-P92</f>
        <v>0</v>
      </c>
      <c r="Q95" s="26"/>
      <c r="R95" s="10">
        <f>R94-R92</f>
        <v>0</v>
      </c>
      <c r="S95" s="26"/>
      <c r="T95" s="10">
        <f>T94-T92</f>
        <v>0</v>
      </c>
      <c r="U95" s="26"/>
      <c r="V95" s="10">
        <f>V94-V92</f>
        <v>0</v>
      </c>
      <c r="W95" s="26"/>
      <c r="X95" s="10">
        <f>X94-X92</f>
        <v>0</v>
      </c>
      <c r="Y95" s="26"/>
      <c r="Z95" s="10">
        <f>Z94-Z92</f>
        <v>0</v>
      </c>
      <c r="AA95" s="26"/>
      <c r="AB95" s="10">
        <f>AB94-AB92</f>
        <v>0</v>
      </c>
      <c r="AC95" s="26"/>
      <c r="AD95" s="10">
        <f>AD94-AD92</f>
        <v>0</v>
      </c>
      <c r="AE95" s="26"/>
      <c r="AF95" s="10">
        <f>AF94-AF92</f>
        <v>0</v>
      </c>
      <c r="AG95" s="26"/>
      <c r="AH95" s="10">
        <f>AH94-AH92</f>
        <v>0</v>
      </c>
      <c r="AI95" s="46"/>
      <c r="AJ95" s="40">
        <f>SUM(F95+H95+J95+L95+N95+P95+R95+T95+V95+X95+Z95+AB95+AD95+AF95+AH95)</f>
        <v>-25650.25</v>
      </c>
      <c r="AK95" s="10"/>
      <c r="AL95" s="10"/>
      <c r="AM95" s="10"/>
      <c r="AN95" s="10"/>
      <c r="AO95" s="10"/>
      <c r="AP95" s="10"/>
      <c r="AQ95" s="40"/>
      <c r="AR95" s="40"/>
      <c r="AS95" s="10"/>
      <c r="AT95" s="10"/>
      <c r="AU95" s="10"/>
      <c r="AV95" s="10"/>
      <c r="AW95" s="40"/>
      <c r="AX95" s="40"/>
      <c r="AY95" s="10"/>
      <c r="AZ95" s="10"/>
      <c r="BA95" s="10"/>
      <c r="BB95" s="10"/>
      <c r="BC95" s="10"/>
      <c r="BD95" s="10"/>
      <c r="BE95" s="40"/>
      <c r="BF95" s="40"/>
      <c r="BG95" s="10"/>
      <c r="BH95" s="10"/>
      <c r="BI95" s="46"/>
      <c r="BJ95" s="40"/>
      <c r="BK95" s="26"/>
      <c r="BL95" s="10">
        <f>BL94-BL92</f>
        <v>-932460.25</v>
      </c>
      <c r="BM95" s="26"/>
      <c r="BN95" s="10">
        <f>BN94-BN92</f>
        <v>-958110.5</v>
      </c>
    </row>
    <row r="96" spans="1:66" s="19" customFormat="1" ht="12.75">
      <c r="A96" s="18"/>
      <c r="C96" s="7"/>
      <c r="D96" s="20"/>
      <c r="E96" s="21"/>
      <c r="F96" s="29"/>
      <c r="G96" s="21"/>
      <c r="H96" s="29"/>
      <c r="I96" s="21"/>
      <c r="J96" s="29"/>
      <c r="K96" s="21"/>
      <c r="L96" s="29"/>
      <c r="M96" s="21"/>
      <c r="N96" s="29"/>
      <c r="O96" s="21"/>
      <c r="P96" s="29"/>
      <c r="Q96" s="21"/>
      <c r="R96" s="29"/>
      <c r="S96" s="21"/>
      <c r="T96" s="29"/>
      <c r="U96" s="21"/>
      <c r="V96" s="29"/>
      <c r="W96" s="21"/>
      <c r="X96" s="29"/>
      <c r="Y96" s="21"/>
      <c r="Z96" s="29"/>
      <c r="AA96" s="21"/>
      <c r="AB96" s="29"/>
      <c r="AC96" s="21"/>
      <c r="AD96" s="29"/>
      <c r="AE96" s="21"/>
      <c r="AF96" s="29"/>
      <c r="AG96" s="21"/>
      <c r="AH96" s="29"/>
      <c r="AI96" s="47"/>
      <c r="AJ96" s="48"/>
      <c r="AK96" s="29"/>
      <c r="AL96" s="29"/>
      <c r="AM96" s="29"/>
      <c r="AN96" s="29"/>
      <c r="AO96" s="29"/>
      <c r="AP96" s="29"/>
      <c r="AQ96" s="48"/>
      <c r="AR96" s="48"/>
      <c r="AS96" s="29"/>
      <c r="AT96" s="29"/>
      <c r="AU96" s="29"/>
      <c r="AV96" s="29"/>
      <c r="AW96" s="48"/>
      <c r="AX96" s="48"/>
      <c r="AY96" s="29"/>
      <c r="AZ96" s="29"/>
      <c r="BA96" s="29"/>
      <c r="BB96" s="29"/>
      <c r="BC96" s="29"/>
      <c r="BD96" s="29"/>
      <c r="BE96" s="48"/>
      <c r="BF96" s="48"/>
      <c r="BG96" s="29"/>
      <c r="BH96" s="29"/>
      <c r="BI96" s="47"/>
      <c r="BJ96" s="48"/>
      <c r="BK96" s="28"/>
      <c r="BL96" s="28"/>
      <c r="BM96" s="28"/>
      <c r="BN96" s="6"/>
    </row>
    <row r="97" spans="5:66" ht="12.75"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46"/>
      <c r="AJ97" s="46"/>
      <c r="AK97" s="26"/>
      <c r="AL97" s="26"/>
      <c r="AM97" s="26"/>
      <c r="AN97" s="26"/>
      <c r="AO97" s="26"/>
      <c r="AP97" s="26"/>
      <c r="AQ97" s="46"/>
      <c r="AR97" s="46"/>
      <c r="AS97" s="26"/>
      <c r="AT97" s="26"/>
      <c r="AU97" s="26"/>
      <c r="AV97" s="26"/>
      <c r="AW97" s="46"/>
      <c r="AX97" s="46"/>
      <c r="AY97" s="26"/>
      <c r="AZ97" s="26"/>
      <c r="BA97" s="26"/>
      <c r="BB97" s="26"/>
      <c r="BC97" s="26"/>
      <c r="BD97" s="26"/>
      <c r="BE97" s="46"/>
      <c r="BF97" s="46"/>
      <c r="BG97" s="26"/>
      <c r="BH97" s="26"/>
      <c r="BI97" s="46"/>
      <c r="BJ97" s="46"/>
      <c r="BK97" s="27"/>
      <c r="BL97" s="27"/>
      <c r="BM97" s="27"/>
      <c r="BN97" s="27"/>
    </row>
    <row r="98" spans="1:66" s="19" customFormat="1" ht="12.75">
      <c r="A98" s="18" t="s">
        <v>22</v>
      </c>
      <c r="C98" s="7"/>
      <c r="D98" s="20"/>
      <c r="E98" s="69" t="str">
        <f>IF(E23&gt;0,F42/E23," ")</f>
        <v> </v>
      </c>
      <c r="F98" s="70">
        <f>IF(E20&gt;0,F39/E20," ")</f>
        <v>17361.111111111113</v>
      </c>
      <c r="G98" s="69" t="str">
        <f>IF(G23&gt;0,H42/G23," ")</f>
        <v> </v>
      </c>
      <c r="H98" s="70" t="str">
        <f>IF(G20&gt;0,H39/G20," ")</f>
        <v> </v>
      </c>
      <c r="I98" s="69" t="str">
        <f>IF(I23&gt;0,J42/I23," ")</f>
        <v> </v>
      </c>
      <c r="J98" s="70" t="str">
        <f>IF(I20&gt;0,J39/I20," ")</f>
        <v> </v>
      </c>
      <c r="K98" s="69" t="str">
        <f>IF(K23&gt;0,L42/K23," ")</f>
        <v> </v>
      </c>
      <c r="L98" s="70" t="str">
        <f>IF(K20&gt;0,L39/K20," ")</f>
        <v> </v>
      </c>
      <c r="M98" s="69" t="str">
        <f>IF(M23&gt;0,N42/M23," ")</f>
        <v> </v>
      </c>
      <c r="N98" s="70" t="str">
        <f>IF(M20&gt;0,N39/M20," ")</f>
        <v> </v>
      </c>
      <c r="O98" s="69" t="str">
        <f>IF(O23&gt;0,P42/O23," ")</f>
        <v> </v>
      </c>
      <c r="P98" s="70" t="str">
        <f>IF(O20&gt;0,P39/O20," ")</f>
        <v> </v>
      </c>
      <c r="Q98" s="69" t="str">
        <f>IF(Q23&gt;0,R42/Q23," ")</f>
        <v> </v>
      </c>
      <c r="R98" s="70" t="str">
        <f>IF(Q20&gt;0,R39/Q20," ")</f>
        <v> </v>
      </c>
      <c r="S98" s="69" t="str">
        <f>IF(S23&gt;0,T42/S23," ")</f>
        <v> </v>
      </c>
      <c r="T98" s="70" t="str">
        <f>IF(S20&gt;0,T39/S20," ")</f>
        <v> </v>
      </c>
      <c r="U98" s="69" t="str">
        <f>IF(U23&gt;0,V42/U23," ")</f>
        <v> </v>
      </c>
      <c r="V98" s="70" t="str">
        <f>IF(U20&gt;0,V39/U20," ")</f>
        <v> </v>
      </c>
      <c r="W98" s="69" t="str">
        <f>IF(W23&gt;0,X42/W23," ")</f>
        <v> </v>
      </c>
      <c r="X98" s="70" t="str">
        <f>IF(W20&gt;0,X39/W20," ")</f>
        <v> </v>
      </c>
      <c r="Y98" s="69" t="str">
        <f>IF(Y23&gt;0,Z42/Y23," ")</f>
        <v> </v>
      </c>
      <c r="Z98" s="69" t="str">
        <f>IF(Z23&gt;0,AA42/Z23," ")</f>
        <v> </v>
      </c>
      <c r="AA98" s="70" t="str">
        <f>IF(Z20&gt;0,AA39/Z20," ")</f>
        <v> </v>
      </c>
      <c r="AB98" s="69" t="str">
        <f>IF(AB23&gt;0,AC42/AB23," ")</f>
        <v> </v>
      </c>
      <c r="AC98" s="70" t="str">
        <f>IF(AB20&gt;0,AC39/AB20," ")</f>
        <v> </v>
      </c>
      <c r="AD98" s="69" t="str">
        <f>IF(AD23&gt;0,AE42/AD23," ")</f>
        <v> </v>
      </c>
      <c r="AE98" s="70" t="str">
        <f>IF(AD20&gt;0,AE39/AD20," ")</f>
        <v> </v>
      </c>
      <c r="AF98" s="69" t="str">
        <f>IF(AF23&gt;0,AG42/AF23," ")</f>
        <v> </v>
      </c>
      <c r="AG98" s="70" t="str">
        <f>IF(AF20&gt;0,AG39/AF20," ")</f>
        <v> </v>
      </c>
      <c r="AH98" s="69" t="str">
        <f>IF(AH23&gt;0,AI42/AH23," ")</f>
        <v> </v>
      </c>
      <c r="AI98" s="69" t="str">
        <f>IF(AI23&gt;0,AJ42/AI23," ")</f>
        <v> </v>
      </c>
      <c r="AJ98" s="70">
        <f>IF(AI20&gt;0,AJ39/AI20," ")</f>
        <v>17361.111111111113</v>
      </c>
      <c r="AK98" s="69" t="str">
        <f>IF(AK23&gt;0,AL42/AK23," ")</f>
        <v> </v>
      </c>
      <c r="AL98" s="70" t="str">
        <f>IF(AK20&gt;0,AL39/AK20," ")</f>
        <v> </v>
      </c>
      <c r="AM98" s="69" t="str">
        <f>IF(AM23&gt;0,AN42/AM23," ")</f>
        <v> </v>
      </c>
      <c r="AN98" s="70" t="str">
        <f>IF(AM20&gt;0,AN39/AM20," ")</f>
        <v> </v>
      </c>
      <c r="AO98" s="69" t="str">
        <f>IF(AO23&gt;0,AP42/AO23," ")</f>
        <v> </v>
      </c>
      <c r="AP98" s="70" t="str">
        <f>IF(AO20&gt;0,AP39/AO20," ")</f>
        <v> </v>
      </c>
      <c r="AQ98" s="69" t="str">
        <f>IF(AQ23&gt;0,AR42/AQ23," ")</f>
        <v> </v>
      </c>
      <c r="AR98" s="70" t="str">
        <f>IF(AQ20&gt;0,AR39/AQ20," ")</f>
        <v> </v>
      </c>
      <c r="AS98" s="69" t="str">
        <f>IF(AS23&gt;0,AT42/AS23," ")</f>
        <v> </v>
      </c>
      <c r="AT98" s="70" t="str">
        <f>IF(AS20&gt;0,AT39/AS20," ")</f>
        <v> </v>
      </c>
      <c r="AU98" s="69" t="str">
        <f>IF(AU23&gt;0,AV42/AU23," ")</f>
        <v> </v>
      </c>
      <c r="AV98" s="70" t="str">
        <f>IF(AU20&gt;0,AV39/AU20," ")</f>
        <v> </v>
      </c>
      <c r="AW98" s="69" t="str">
        <f>IF(AW23&gt;0,AX42/AW23," ")</f>
        <v> </v>
      </c>
      <c r="AX98" s="70" t="str">
        <f>IF(AW20&gt;0,AX39/AW20," ")</f>
        <v> </v>
      </c>
      <c r="AY98" s="69" t="str">
        <f>IF(AY23&gt;0,AZ42/AY23," ")</f>
        <v> </v>
      </c>
      <c r="AZ98" s="70" t="str">
        <f>IF(AY20&gt;0,AZ39/AY20," ")</f>
        <v> </v>
      </c>
      <c r="BA98" s="69" t="str">
        <f>IF(BA23&gt;0,BB42/BA23," ")</f>
        <v> </v>
      </c>
      <c r="BB98" s="70" t="str">
        <f>IF(BA20&gt;0,BB39/BA20," ")</f>
        <v> </v>
      </c>
      <c r="BC98" s="69" t="str">
        <f>IF(BC23&gt;0,BD42/BC23," ")</f>
        <v> </v>
      </c>
      <c r="BD98" s="69" t="str">
        <f>IF(BD23&gt;0,BE42/BD23," ")</f>
        <v> </v>
      </c>
      <c r="BE98" s="70" t="str">
        <f>IF(BD20&gt;0,BE39/BD20," ")</f>
        <v> </v>
      </c>
      <c r="BF98" s="69" t="str">
        <f>IF(BF23&gt;0,BG42/BF23," ")</f>
        <v> </v>
      </c>
      <c r="BG98" s="70" t="str">
        <f>IF(BF20&gt;0,BG39/BF20," ")</f>
        <v> </v>
      </c>
      <c r="BH98" s="69" t="str">
        <f>IF(BH23&gt;0,BI42/BH23," ")</f>
        <v> </v>
      </c>
      <c r="BI98" s="70" t="str">
        <f>IF(BH20&gt;0,BI39/BH20," ")</f>
        <v> </v>
      </c>
      <c r="BJ98" s="69" t="str">
        <f>IF(BJ23&gt;0,BK42/BJ23," ")</f>
        <v> </v>
      </c>
      <c r="BK98" s="70" t="str">
        <f>IF(BJ20&gt;0,BK39/BJ20," ")</f>
        <v> </v>
      </c>
      <c r="BL98" s="69" t="str">
        <f>IF(BL23&gt;0,BM42/BL23," ")</f>
        <v> </v>
      </c>
      <c r="BM98" s="69" t="str">
        <f>IF(BM23&gt;0,BN42/BM23," ")</f>
        <v> </v>
      </c>
      <c r="BN98" s="70">
        <f>IF(BM20&gt;0,BN39/BM20," ")</f>
        <v>1666.6666666666667</v>
      </c>
    </row>
    <row r="99" spans="1:66" s="19" customFormat="1" ht="12.75">
      <c r="A99" s="18" t="s">
        <v>23</v>
      </c>
      <c r="C99" s="7"/>
      <c r="D99" s="20"/>
      <c r="E99" s="69" t="str">
        <f>IF(E23&gt;0,F33/E23," ")</f>
        <v> </v>
      </c>
      <c r="F99" s="70">
        <f>IF(E20&gt;0,F30/E20," ")</f>
        <v>3472.222222222222</v>
      </c>
      <c r="G99" s="69" t="str">
        <f>IF(G23&gt;0,H33/G23," ")</f>
        <v> </v>
      </c>
      <c r="H99" s="70" t="str">
        <f>IF(G20&gt;0,H30/G20," ")</f>
        <v> </v>
      </c>
      <c r="I99" s="69" t="str">
        <f>IF(I23&gt;0,J33/I23," ")</f>
        <v> </v>
      </c>
      <c r="J99" s="70" t="str">
        <f>IF(I20&gt;0,J30/I20," ")</f>
        <v> </v>
      </c>
      <c r="K99" s="69" t="str">
        <f>IF(K23&gt;0,L33/K23," ")</f>
        <v> </v>
      </c>
      <c r="L99" s="70" t="str">
        <f>IF(K20&gt;0,L30/K20," ")</f>
        <v> </v>
      </c>
      <c r="M99" s="69" t="str">
        <f>IF(M23&gt;0,N33/M23," ")</f>
        <v> </v>
      </c>
      <c r="N99" s="70" t="str">
        <f>IF(M20&gt;0,N30/M20," ")</f>
        <v> </v>
      </c>
      <c r="O99" s="69" t="str">
        <f>IF(O23&gt;0,P33/O23," ")</f>
        <v> </v>
      </c>
      <c r="P99" s="70" t="str">
        <f>IF(O20&gt;0,P30/O20," ")</f>
        <v> </v>
      </c>
      <c r="Q99" s="69" t="str">
        <f>IF(Q23&gt;0,R33/Q23," ")</f>
        <v> </v>
      </c>
      <c r="R99" s="70" t="str">
        <f>IF(Q20&gt;0,R30/Q20," ")</f>
        <v> </v>
      </c>
      <c r="S99" s="69" t="str">
        <f>IF(S23&gt;0,T33/S23," ")</f>
        <v> </v>
      </c>
      <c r="T99" s="70" t="str">
        <f>IF(S20&gt;0,T30/S20," ")</f>
        <v> </v>
      </c>
      <c r="U99" s="69" t="str">
        <f>IF(U23&gt;0,V33/U23," ")</f>
        <v> </v>
      </c>
      <c r="V99" s="70" t="str">
        <f>IF(U20&gt;0,V30/U20," ")</f>
        <v> </v>
      </c>
      <c r="W99" s="69" t="str">
        <f>IF(W23&gt;0,X33/W23," ")</f>
        <v> </v>
      </c>
      <c r="X99" s="70" t="str">
        <f>IF(W20&gt;0,X30/W20," ")</f>
        <v> </v>
      </c>
      <c r="Y99" s="69" t="str">
        <f>IF(Y23&gt;0,Z33/Y23," ")</f>
        <v> </v>
      </c>
      <c r="Z99" s="69" t="str">
        <f>IF(Z23&gt;0,AA33/Z23," ")</f>
        <v> </v>
      </c>
      <c r="AA99" s="70" t="str">
        <f>IF(Z20&gt;0,AA30/Z20," ")</f>
        <v> </v>
      </c>
      <c r="AB99" s="69" t="str">
        <f>IF(AB23&gt;0,AC33/AB23," ")</f>
        <v> </v>
      </c>
      <c r="AC99" s="70" t="str">
        <f>IF(AB20&gt;0,AC30/AB20," ")</f>
        <v> </v>
      </c>
      <c r="AD99" s="69" t="str">
        <f>IF(AD23&gt;0,AE33/AD23," ")</f>
        <v> </v>
      </c>
      <c r="AE99" s="70" t="str">
        <f>IF(AD20&gt;0,AE30/AD20," ")</f>
        <v> </v>
      </c>
      <c r="AF99" s="69" t="str">
        <f>IF(AF23&gt;0,AG33/AF23," ")</f>
        <v> </v>
      </c>
      <c r="AG99" s="70" t="str">
        <f>IF(AF20&gt;0,AG30/AF20," ")</f>
        <v> </v>
      </c>
      <c r="AH99" s="69" t="str">
        <f>IF(AH23&gt;0,AI33/AH23," ")</f>
        <v> </v>
      </c>
      <c r="AI99" s="69" t="str">
        <f>IF(AI23&gt;0,AJ33/AI23," ")</f>
        <v> </v>
      </c>
      <c r="AJ99" s="70">
        <f>IF(AI20&gt;0,AJ30/AI20," ")</f>
        <v>3472.222222222222</v>
      </c>
      <c r="AK99" s="69" t="str">
        <f>IF(AK23&gt;0,AL33/AK23," ")</f>
        <v> </v>
      </c>
      <c r="AL99" s="70" t="str">
        <f>IF(AK20&gt;0,AL30/AK20," ")</f>
        <v> </v>
      </c>
      <c r="AM99" s="69" t="str">
        <f>IF(AM23&gt;0,AN33/AM23," ")</f>
        <v> </v>
      </c>
      <c r="AN99" s="70" t="str">
        <f>IF(AM20&gt;0,AN30/AM20," ")</f>
        <v> </v>
      </c>
      <c r="AO99" s="69" t="str">
        <f>IF(AO23&gt;0,AP33/AO23," ")</f>
        <v> </v>
      </c>
      <c r="AP99" s="70" t="str">
        <f>IF(AO20&gt;0,AP30/AO20," ")</f>
        <v> </v>
      </c>
      <c r="AQ99" s="69" t="str">
        <f>IF(AQ23&gt;0,AR33/AQ23," ")</f>
        <v> </v>
      </c>
      <c r="AR99" s="70" t="str">
        <f>IF(AQ20&gt;0,AR30/AQ20," ")</f>
        <v> </v>
      </c>
      <c r="AS99" s="69" t="str">
        <f>IF(AS23&gt;0,AT33/AS23," ")</f>
        <v> </v>
      </c>
      <c r="AT99" s="70" t="str">
        <f>IF(AS20&gt;0,AT30/AS20," ")</f>
        <v> </v>
      </c>
      <c r="AU99" s="69" t="str">
        <f>IF(AU23&gt;0,AV33/AU23," ")</f>
        <v> </v>
      </c>
      <c r="AV99" s="70" t="str">
        <f>IF(AU20&gt;0,AV30/AU20," ")</f>
        <v> </v>
      </c>
      <c r="AW99" s="69" t="str">
        <f>IF(AW23&gt;0,AX33/AW23," ")</f>
        <v> </v>
      </c>
      <c r="AX99" s="70" t="str">
        <f>IF(AW20&gt;0,AX30/AW20," ")</f>
        <v> </v>
      </c>
      <c r="AY99" s="69" t="str">
        <f>IF(AY23&gt;0,AZ33/AY23," ")</f>
        <v> </v>
      </c>
      <c r="AZ99" s="70" t="str">
        <f>IF(AY20&gt;0,AZ30/AY20," ")</f>
        <v> </v>
      </c>
      <c r="BA99" s="69" t="str">
        <f>IF(BA23&gt;0,BB33/BA23," ")</f>
        <v> </v>
      </c>
      <c r="BB99" s="70" t="str">
        <f>IF(BA20&gt;0,BB30/BA20," ")</f>
        <v> </v>
      </c>
      <c r="BC99" s="69" t="str">
        <f>IF(BC23&gt;0,BD33/BC23," ")</f>
        <v> </v>
      </c>
      <c r="BD99" s="69" t="str">
        <f>IF(BD23&gt;0,BE33/BD23," ")</f>
        <v> </v>
      </c>
      <c r="BE99" s="70" t="str">
        <f>IF(BD20&gt;0,BE30/BD20," ")</f>
        <v> </v>
      </c>
      <c r="BF99" s="69" t="str">
        <f>IF(BF23&gt;0,BG33/BF23," ")</f>
        <v> </v>
      </c>
      <c r="BG99" s="70" t="str">
        <f>IF(BF20&gt;0,BG30/BF20," ")</f>
        <v> </v>
      </c>
      <c r="BH99" s="69" t="str">
        <f>IF(BH23&gt;0,BI33/BH23," ")</f>
        <v> </v>
      </c>
      <c r="BI99" s="70" t="str">
        <f>IF(BH20&gt;0,BI30/BH20," ")</f>
        <v> </v>
      </c>
      <c r="BJ99" s="69" t="str">
        <f>IF(BJ23&gt;0,BK33/BJ23," ")</f>
        <v> </v>
      </c>
      <c r="BK99" s="70" t="str">
        <f>IF(BJ20&gt;0,BK30/BJ20," ")</f>
        <v> </v>
      </c>
      <c r="BL99" s="69" t="str">
        <f>IF(BL23&gt;0,BM33/BL23," ")</f>
        <v> </v>
      </c>
      <c r="BM99" s="69" t="str">
        <f>IF(BM23&gt;0,BN33/BM23," ")</f>
        <v> </v>
      </c>
      <c r="BN99" s="70">
        <f>IF(BM20&gt;0,BN30/BM20," ")</f>
        <v>333.3333333333333</v>
      </c>
    </row>
    <row r="100" spans="1:66" s="19" customFormat="1" ht="12.75">
      <c r="A100" s="18" t="s">
        <v>24</v>
      </c>
      <c r="C100" s="7"/>
      <c r="D100" s="20"/>
      <c r="E100" s="69" t="str">
        <f>IF(E23&gt;0,F39/E23," ")</f>
        <v> </v>
      </c>
      <c r="F100" s="70">
        <f>IF(E20&gt;0,F36/E20," ")</f>
        <v>2650.6944444444443</v>
      </c>
      <c r="G100" s="69" t="str">
        <f>IF(G23&gt;0,H39/G23," ")</f>
        <v> </v>
      </c>
      <c r="H100" s="70" t="str">
        <f>IF(G20&gt;0,H36/G20," ")</f>
        <v> </v>
      </c>
      <c r="I100" s="69" t="str">
        <f>IF(I23&gt;0,J39/I23," ")</f>
        <v> </v>
      </c>
      <c r="J100" s="70" t="str">
        <f>IF(I20&gt;0,J36/I20," ")</f>
        <v> </v>
      </c>
      <c r="K100" s="69" t="str">
        <f>IF(K23&gt;0,L39/K23," ")</f>
        <v> </v>
      </c>
      <c r="L100" s="70" t="str">
        <f>IF(K20&gt;0,L36/K20," ")</f>
        <v> </v>
      </c>
      <c r="M100" s="69" t="str">
        <f>IF(M23&gt;0,N39/M23," ")</f>
        <v> </v>
      </c>
      <c r="N100" s="70" t="str">
        <f>IF(M20&gt;0,N36/M20," ")</f>
        <v> </v>
      </c>
      <c r="O100" s="69" t="str">
        <f>IF(O23&gt;0,P39/O23," ")</f>
        <v> </v>
      </c>
      <c r="P100" s="70" t="str">
        <f>IF(O20&gt;0,P36/O20," ")</f>
        <v> </v>
      </c>
      <c r="Q100" s="69" t="str">
        <f>IF(Q23&gt;0,R39/Q23," ")</f>
        <v> </v>
      </c>
      <c r="R100" s="70" t="str">
        <f>IF(Q20&gt;0,R36/Q20," ")</f>
        <v> </v>
      </c>
      <c r="S100" s="69" t="str">
        <f>IF(S23&gt;0,T39/S23," ")</f>
        <v> </v>
      </c>
      <c r="T100" s="70" t="str">
        <f>IF(S20&gt;0,T36/S20," ")</f>
        <v> </v>
      </c>
      <c r="U100" s="69" t="str">
        <f>IF(U23&gt;0,V39/U23," ")</f>
        <v> </v>
      </c>
      <c r="V100" s="70" t="str">
        <f>IF(U20&gt;0,V36/U20," ")</f>
        <v> </v>
      </c>
      <c r="W100" s="69" t="str">
        <f>IF(W23&gt;0,X39/W23," ")</f>
        <v> </v>
      </c>
      <c r="X100" s="70" t="str">
        <f>IF(W20&gt;0,X36/W20," ")</f>
        <v> </v>
      </c>
      <c r="Y100" s="69" t="str">
        <f>IF(Y23&gt;0,Z39/Y23," ")</f>
        <v> </v>
      </c>
      <c r="Z100" s="69" t="str">
        <f>IF(Z23&gt;0,AA39/Z23," ")</f>
        <v> </v>
      </c>
      <c r="AA100" s="70" t="str">
        <f>IF(Z20&gt;0,AA36/Z20," ")</f>
        <v> </v>
      </c>
      <c r="AB100" s="69" t="str">
        <f>IF(AB23&gt;0,AC39/AB23," ")</f>
        <v> </v>
      </c>
      <c r="AC100" s="70" t="str">
        <f>IF(AB20&gt;0,AC36/AB20," ")</f>
        <v> </v>
      </c>
      <c r="AD100" s="69" t="str">
        <f>IF(AD23&gt;0,AE39/AD23," ")</f>
        <v> </v>
      </c>
      <c r="AE100" s="70" t="str">
        <f>IF(AD20&gt;0,AE36/AD20," ")</f>
        <v> </v>
      </c>
      <c r="AF100" s="69" t="str">
        <f>IF(AF23&gt;0,AG39/AF23," ")</f>
        <v> </v>
      </c>
      <c r="AG100" s="70" t="str">
        <f>IF(AF20&gt;0,AG36/AF20," ")</f>
        <v> </v>
      </c>
      <c r="AH100" s="69" t="str">
        <f>IF(AH23&gt;0,AI39/AH23," ")</f>
        <v> </v>
      </c>
      <c r="AI100" s="69" t="str">
        <f>IF(AI23&gt;0,AJ39/AI23," ")</f>
        <v> </v>
      </c>
      <c r="AJ100" s="70">
        <f>IF(AI20&gt;0,AJ36/AI20," ")</f>
        <v>2650.6944444444443</v>
      </c>
      <c r="AK100" s="69" t="str">
        <f>IF(AK23&gt;0,AL39/AK23," ")</f>
        <v> </v>
      </c>
      <c r="AL100" s="70" t="str">
        <f>IF(AK20&gt;0,AL36/AK20," ")</f>
        <v> </v>
      </c>
      <c r="AM100" s="69" t="str">
        <f>IF(AM23&gt;0,AN39/AM23," ")</f>
        <v> </v>
      </c>
      <c r="AN100" s="70" t="str">
        <f>IF(AM20&gt;0,AN36/AM20," ")</f>
        <v> </v>
      </c>
      <c r="AO100" s="69" t="str">
        <f>IF(AO23&gt;0,AP39/AO23," ")</f>
        <v> </v>
      </c>
      <c r="AP100" s="70" t="str">
        <f>IF(AO20&gt;0,AP36/AO20," ")</f>
        <v> </v>
      </c>
      <c r="AQ100" s="69" t="str">
        <f>IF(AQ23&gt;0,AR39/AQ23," ")</f>
        <v> </v>
      </c>
      <c r="AR100" s="70" t="str">
        <f>IF(AQ20&gt;0,AR36/AQ20," ")</f>
        <v> </v>
      </c>
      <c r="AS100" s="69" t="str">
        <f>IF(AS23&gt;0,AT39/AS23," ")</f>
        <v> </v>
      </c>
      <c r="AT100" s="70" t="str">
        <f>IF(AS20&gt;0,AT36/AS20," ")</f>
        <v> </v>
      </c>
      <c r="AU100" s="69" t="str">
        <f>IF(AU23&gt;0,AV39/AU23," ")</f>
        <v> </v>
      </c>
      <c r="AV100" s="70" t="str">
        <f>IF(AU20&gt;0,AV36/AU20," ")</f>
        <v> </v>
      </c>
      <c r="AW100" s="69" t="str">
        <f>IF(AW23&gt;0,AX39/AW23," ")</f>
        <v> </v>
      </c>
      <c r="AX100" s="70" t="str">
        <f>IF(AW20&gt;0,AX36/AW20," ")</f>
        <v> </v>
      </c>
      <c r="AY100" s="69" t="str">
        <f>IF(AY23&gt;0,AZ39/AY23," ")</f>
        <v> </v>
      </c>
      <c r="AZ100" s="70" t="str">
        <f>IF(AY20&gt;0,AZ36/AY20," ")</f>
        <v> </v>
      </c>
      <c r="BA100" s="69" t="str">
        <f>IF(BA23&gt;0,BB39/BA23," ")</f>
        <v> </v>
      </c>
      <c r="BB100" s="70" t="str">
        <f>IF(BA20&gt;0,BB36/BA20," ")</f>
        <v> </v>
      </c>
      <c r="BC100" s="69" t="str">
        <f>IF(BC23&gt;0,BD39/BC23," ")</f>
        <v> </v>
      </c>
      <c r="BD100" s="69" t="str">
        <f>IF(BD23&gt;0,BE39/BD23," ")</f>
        <v> </v>
      </c>
      <c r="BE100" s="70" t="str">
        <f>IF(BD20&gt;0,BE36/BD20," ")</f>
        <v> </v>
      </c>
      <c r="BF100" s="69" t="str">
        <f>IF(BF23&gt;0,BG39/BF23," ")</f>
        <v> </v>
      </c>
      <c r="BG100" s="70" t="str">
        <f>IF(BF20&gt;0,BG36/BF20," ")</f>
        <v> </v>
      </c>
      <c r="BH100" s="69" t="str">
        <f>IF(BH23&gt;0,BI39/BH23," ")</f>
        <v> </v>
      </c>
      <c r="BI100" s="70" t="str">
        <f>IF(BH20&gt;0,BI36/BH20," ")</f>
        <v> </v>
      </c>
      <c r="BJ100" s="69" t="str">
        <f>IF(BJ23&gt;0,BK39/BJ23," ")</f>
        <v> </v>
      </c>
      <c r="BK100" s="70" t="str">
        <f>IF(BJ20&gt;0,BK36/BJ20," ")</f>
        <v> </v>
      </c>
      <c r="BL100" s="69" t="str">
        <f>IF(BL23&gt;0,BM39/BL23," ")</f>
        <v> </v>
      </c>
      <c r="BM100" s="69" t="str">
        <f>IF(BM23&gt;0,BN39/BM23," ")</f>
        <v> </v>
      </c>
      <c r="BN100" s="70">
        <f>IF(BM20&gt;0,BN36/BM20," ")</f>
        <v>254.46666666666667</v>
      </c>
    </row>
    <row r="101" spans="5:66" ht="12.75"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46"/>
      <c r="AJ101" s="46"/>
      <c r="AK101" s="26"/>
      <c r="AL101" s="26"/>
      <c r="AM101" s="26"/>
      <c r="AN101" s="26"/>
      <c r="AO101" s="26"/>
      <c r="AP101" s="26"/>
      <c r="AQ101" s="46"/>
      <c r="AR101" s="46"/>
      <c r="AS101" s="26"/>
      <c r="AT101" s="26"/>
      <c r="AU101" s="26"/>
      <c r="AV101" s="26"/>
      <c r="AW101" s="46"/>
      <c r="AX101" s="46"/>
      <c r="AY101" s="26"/>
      <c r="AZ101" s="26"/>
      <c r="BA101" s="26"/>
      <c r="BB101" s="26"/>
      <c r="BC101" s="26"/>
      <c r="BD101" s="26"/>
      <c r="BE101" s="46"/>
      <c r="BF101" s="46"/>
      <c r="BG101" s="26"/>
      <c r="BH101" s="26"/>
      <c r="BI101" s="46"/>
      <c r="BJ101" s="46"/>
      <c r="BK101" s="27"/>
      <c r="BL101" s="27"/>
      <c r="BM101" s="27"/>
      <c r="BN101" s="27"/>
    </row>
    <row r="102" spans="2:66" ht="12.75">
      <c r="B102" s="7"/>
      <c r="C102" s="7"/>
      <c r="D102" s="30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46"/>
      <c r="AJ102" s="46"/>
      <c r="AK102" s="26"/>
      <c r="AL102" s="26"/>
      <c r="AM102" s="26"/>
      <c r="AN102" s="26"/>
      <c r="AO102" s="26"/>
      <c r="AP102" s="26"/>
      <c r="AQ102" s="46"/>
      <c r="AR102" s="46"/>
      <c r="AS102" s="26"/>
      <c r="AT102" s="26"/>
      <c r="AU102" s="26"/>
      <c r="AV102" s="26"/>
      <c r="AW102" s="46"/>
      <c r="AX102" s="46"/>
      <c r="AY102" s="26"/>
      <c r="AZ102" s="26"/>
      <c r="BA102" s="26"/>
      <c r="BB102" s="26"/>
      <c r="BC102" s="26"/>
      <c r="BD102" s="26"/>
      <c r="BE102" s="46"/>
      <c r="BF102" s="46"/>
      <c r="BG102" s="26"/>
      <c r="BH102" s="26"/>
      <c r="BI102" s="46"/>
      <c r="BJ102" s="46"/>
      <c r="BK102" s="27"/>
      <c r="BL102" s="27"/>
      <c r="BM102" s="27"/>
      <c r="BN102" s="27"/>
    </row>
    <row r="103" spans="2:66" ht="12.75">
      <c r="B103" s="31"/>
      <c r="C103" s="32"/>
      <c r="D103" s="31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46"/>
      <c r="AJ103" s="46"/>
      <c r="AK103" s="26"/>
      <c r="AL103" s="26"/>
      <c r="AM103" s="26"/>
      <c r="AN103" s="26"/>
      <c r="AO103" s="26"/>
      <c r="AP103" s="26"/>
      <c r="AQ103" s="46"/>
      <c r="AR103" s="46"/>
      <c r="AS103" s="26"/>
      <c r="AT103" s="26"/>
      <c r="AU103" s="26"/>
      <c r="AV103" s="26"/>
      <c r="AW103" s="46"/>
      <c r="AX103" s="46"/>
      <c r="AY103" s="26"/>
      <c r="AZ103" s="26"/>
      <c r="BA103" s="26"/>
      <c r="BB103" s="26"/>
      <c r="BC103" s="26"/>
      <c r="BD103" s="26"/>
      <c r="BE103" s="46"/>
      <c r="BF103" s="46"/>
      <c r="BG103" s="26"/>
      <c r="BH103" s="26"/>
      <c r="BI103" s="46"/>
      <c r="BJ103" s="46"/>
      <c r="BK103" s="27"/>
      <c r="BL103" s="27"/>
      <c r="BM103" s="27"/>
      <c r="BN103" s="27"/>
    </row>
    <row r="104" spans="2:66" ht="12.75">
      <c r="B104" s="31"/>
      <c r="C104" s="32"/>
      <c r="D104" s="31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46"/>
      <c r="AJ104" s="46"/>
      <c r="AK104" s="26"/>
      <c r="AL104" s="26"/>
      <c r="AM104" s="26"/>
      <c r="AN104" s="26"/>
      <c r="AO104" s="26"/>
      <c r="AP104" s="26"/>
      <c r="AQ104" s="46"/>
      <c r="AR104" s="46"/>
      <c r="AS104" s="26"/>
      <c r="AT104" s="26"/>
      <c r="AU104" s="26"/>
      <c r="AV104" s="26"/>
      <c r="AW104" s="46"/>
      <c r="AX104" s="46"/>
      <c r="AY104" s="26"/>
      <c r="AZ104" s="26"/>
      <c r="BA104" s="26"/>
      <c r="BB104" s="26"/>
      <c r="BC104" s="26"/>
      <c r="BD104" s="26"/>
      <c r="BE104" s="46"/>
      <c r="BF104" s="46"/>
      <c r="BG104" s="26"/>
      <c r="BH104" s="26"/>
      <c r="BI104" s="46"/>
      <c r="BJ104" s="46"/>
      <c r="BK104" s="27"/>
      <c r="BL104" s="27"/>
      <c r="BM104" s="27"/>
      <c r="BN104" s="27"/>
    </row>
    <row r="105" spans="2:66" ht="12.75">
      <c r="B105" s="31"/>
      <c r="C105" s="32"/>
      <c r="D105" s="31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46"/>
      <c r="AJ105" s="46"/>
      <c r="AK105" s="26"/>
      <c r="AL105" s="26"/>
      <c r="AM105" s="26"/>
      <c r="AN105" s="26"/>
      <c r="AO105" s="26"/>
      <c r="AP105" s="26"/>
      <c r="AQ105" s="46"/>
      <c r="AR105" s="46"/>
      <c r="AS105" s="26"/>
      <c r="AT105" s="26"/>
      <c r="AU105" s="26"/>
      <c r="AV105" s="26"/>
      <c r="AW105" s="46"/>
      <c r="AX105" s="46"/>
      <c r="AY105" s="26"/>
      <c r="AZ105" s="26"/>
      <c r="BA105" s="26"/>
      <c r="BB105" s="26"/>
      <c r="BC105" s="26"/>
      <c r="BD105" s="26"/>
      <c r="BE105" s="46"/>
      <c r="BF105" s="46"/>
      <c r="BG105" s="26"/>
      <c r="BH105" s="26"/>
      <c r="BI105" s="46"/>
      <c r="BJ105" s="46"/>
      <c r="BK105" s="27"/>
      <c r="BL105" s="27"/>
      <c r="BM105" s="27"/>
      <c r="BN105" s="27"/>
    </row>
    <row r="106" spans="5:66" ht="12.75"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46"/>
      <c r="AJ106" s="46"/>
      <c r="AK106" s="26"/>
      <c r="AL106" s="26"/>
      <c r="AM106" s="26"/>
      <c r="AN106" s="26"/>
      <c r="AO106" s="26"/>
      <c r="AP106" s="26"/>
      <c r="AQ106" s="46"/>
      <c r="AR106" s="46"/>
      <c r="AS106" s="26"/>
      <c r="AT106" s="26"/>
      <c r="AU106" s="26"/>
      <c r="AV106" s="26"/>
      <c r="AW106" s="46"/>
      <c r="AX106" s="46"/>
      <c r="AY106" s="26"/>
      <c r="AZ106" s="26"/>
      <c r="BA106" s="26"/>
      <c r="BB106" s="26"/>
      <c r="BC106" s="26"/>
      <c r="BD106" s="26"/>
      <c r="BE106" s="46"/>
      <c r="BF106" s="46"/>
      <c r="BG106" s="26"/>
      <c r="BH106" s="26"/>
      <c r="BI106" s="46"/>
      <c r="BJ106" s="46"/>
      <c r="BK106" s="27"/>
      <c r="BL106" s="27"/>
      <c r="BM106" s="27"/>
      <c r="BN106" s="27"/>
    </row>
    <row r="107" spans="5:66" ht="12.75"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46"/>
      <c r="AJ107" s="46"/>
      <c r="AK107" s="26"/>
      <c r="AL107" s="26"/>
      <c r="AM107" s="26"/>
      <c r="AN107" s="26"/>
      <c r="AO107" s="26"/>
      <c r="AP107" s="26"/>
      <c r="AQ107" s="46"/>
      <c r="AR107" s="46"/>
      <c r="AS107" s="26"/>
      <c r="AT107" s="26"/>
      <c r="AU107" s="26"/>
      <c r="AV107" s="26"/>
      <c r="AW107" s="46"/>
      <c r="AX107" s="46"/>
      <c r="AY107" s="26"/>
      <c r="AZ107" s="26"/>
      <c r="BA107" s="26"/>
      <c r="BB107" s="26"/>
      <c r="BC107" s="26"/>
      <c r="BD107" s="26"/>
      <c r="BE107" s="46"/>
      <c r="BF107" s="46"/>
      <c r="BG107" s="26"/>
      <c r="BH107" s="26"/>
      <c r="BI107" s="46"/>
      <c r="BJ107" s="46"/>
      <c r="BK107" s="27"/>
      <c r="BL107" s="27"/>
      <c r="BM107" s="27"/>
      <c r="BN107" s="27"/>
    </row>
    <row r="108" spans="5:66" ht="12.75"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46"/>
      <c r="AJ108" s="46"/>
      <c r="AK108" s="26"/>
      <c r="AL108" s="26"/>
      <c r="AM108" s="26"/>
      <c r="AN108" s="26"/>
      <c r="AO108" s="26"/>
      <c r="AP108" s="26"/>
      <c r="AQ108" s="46"/>
      <c r="AR108" s="46"/>
      <c r="AS108" s="26"/>
      <c r="AT108" s="26"/>
      <c r="AU108" s="26"/>
      <c r="AV108" s="26"/>
      <c r="AW108" s="46"/>
      <c r="AX108" s="46"/>
      <c r="AY108" s="26"/>
      <c r="AZ108" s="26"/>
      <c r="BA108" s="26"/>
      <c r="BB108" s="26"/>
      <c r="BC108" s="26"/>
      <c r="BD108" s="26"/>
      <c r="BE108" s="46"/>
      <c r="BF108" s="46"/>
      <c r="BG108" s="26"/>
      <c r="BH108" s="26"/>
      <c r="BI108" s="46"/>
      <c r="BJ108" s="46"/>
      <c r="BK108" s="27"/>
      <c r="BL108" s="27"/>
      <c r="BM108" s="27"/>
      <c r="BN108" s="27"/>
    </row>
    <row r="109" spans="5:66" ht="12.75"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46"/>
      <c r="AJ109" s="46"/>
      <c r="AK109" s="26"/>
      <c r="AL109" s="26"/>
      <c r="AM109" s="26"/>
      <c r="AN109" s="26"/>
      <c r="AO109" s="26"/>
      <c r="AP109" s="26"/>
      <c r="AQ109" s="46"/>
      <c r="AR109" s="46"/>
      <c r="AS109" s="26"/>
      <c r="AT109" s="26"/>
      <c r="AU109" s="26"/>
      <c r="AV109" s="26"/>
      <c r="AW109" s="46"/>
      <c r="AX109" s="46"/>
      <c r="AY109" s="26"/>
      <c r="AZ109" s="26"/>
      <c r="BA109" s="26"/>
      <c r="BB109" s="26"/>
      <c r="BC109" s="26"/>
      <c r="BD109" s="26"/>
      <c r="BE109" s="46"/>
      <c r="BF109" s="46"/>
      <c r="BG109" s="26"/>
      <c r="BH109" s="26"/>
      <c r="BI109" s="46"/>
      <c r="BJ109" s="46"/>
      <c r="BK109" s="27"/>
      <c r="BL109" s="27"/>
      <c r="BM109" s="27"/>
      <c r="BN109" s="27"/>
    </row>
    <row r="110" spans="5:66" ht="12.75"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46"/>
      <c r="AJ110" s="46"/>
      <c r="AK110" s="26"/>
      <c r="AL110" s="26"/>
      <c r="AM110" s="26"/>
      <c r="AN110" s="26"/>
      <c r="AO110" s="26"/>
      <c r="AP110" s="26"/>
      <c r="AQ110" s="46"/>
      <c r="AR110" s="46"/>
      <c r="AS110" s="26"/>
      <c r="AT110" s="26"/>
      <c r="AU110" s="26"/>
      <c r="AV110" s="26"/>
      <c r="AW110" s="46"/>
      <c r="AX110" s="46"/>
      <c r="AY110" s="26"/>
      <c r="AZ110" s="26"/>
      <c r="BA110" s="26"/>
      <c r="BB110" s="26"/>
      <c r="BC110" s="26"/>
      <c r="BD110" s="26"/>
      <c r="BE110" s="46"/>
      <c r="BF110" s="46"/>
      <c r="BG110" s="26"/>
      <c r="BH110" s="26"/>
      <c r="BI110" s="46"/>
      <c r="BJ110" s="46"/>
      <c r="BK110" s="27"/>
      <c r="BL110" s="27"/>
      <c r="BM110" s="27"/>
      <c r="BN110" s="27"/>
    </row>
  </sheetData>
  <sheetProtection/>
  <mergeCells count="60">
    <mergeCell ref="BE2:BF2"/>
    <mergeCell ref="BE1:BF1"/>
    <mergeCell ref="AW1:AX1"/>
    <mergeCell ref="AW2:AX2"/>
    <mergeCell ref="AQ1:AR1"/>
    <mergeCell ref="AQ2:AR2"/>
    <mergeCell ref="AS2:AT2"/>
    <mergeCell ref="AU2:AV2"/>
    <mergeCell ref="BA2:BB2"/>
    <mergeCell ref="BC2:BD2"/>
    <mergeCell ref="BA1:BB1"/>
    <mergeCell ref="BC1:BD1"/>
    <mergeCell ref="AI1:AJ1"/>
    <mergeCell ref="AI2:AJ2"/>
    <mergeCell ref="AO1:AP1"/>
    <mergeCell ref="AO2:AP2"/>
    <mergeCell ref="AK2:AL2"/>
    <mergeCell ref="AM2:AN2"/>
    <mergeCell ref="AY2:AZ2"/>
    <mergeCell ref="AY1:AZ1"/>
    <mergeCell ref="BI1:BJ1"/>
    <mergeCell ref="BI2:BJ2"/>
    <mergeCell ref="U2:V2"/>
    <mergeCell ref="Q2:R2"/>
    <mergeCell ref="AE1:AF1"/>
    <mergeCell ref="AG1:AH1"/>
    <mergeCell ref="AE2:AF2"/>
    <mergeCell ref="AG2:AH2"/>
    <mergeCell ref="AK1:AL1"/>
    <mergeCell ref="AM1:AN1"/>
    <mergeCell ref="BG2:BH2"/>
    <mergeCell ref="BG1:BH1"/>
    <mergeCell ref="E1:F1"/>
    <mergeCell ref="G1:H1"/>
    <mergeCell ref="M1:N1"/>
    <mergeCell ref="M2:N2"/>
    <mergeCell ref="I1:J1"/>
    <mergeCell ref="K1:L1"/>
    <mergeCell ref="I2:J2"/>
    <mergeCell ref="K2:L2"/>
    <mergeCell ref="BK1:BL1"/>
    <mergeCell ref="O1:P1"/>
    <mergeCell ref="S1:T1"/>
    <mergeCell ref="W1:X1"/>
    <mergeCell ref="AA1:AB1"/>
    <mergeCell ref="U1:V1"/>
    <mergeCell ref="Q1:R1"/>
    <mergeCell ref="Y1:Z1"/>
    <mergeCell ref="AS1:AT1"/>
    <mergeCell ref="AU1:AV1"/>
    <mergeCell ref="Y2:Z2"/>
    <mergeCell ref="BM1:BN1"/>
    <mergeCell ref="E2:F2"/>
    <mergeCell ref="G2:H2"/>
    <mergeCell ref="O2:P2"/>
    <mergeCell ref="S2:T2"/>
    <mergeCell ref="W2:X2"/>
    <mergeCell ref="AA2:AB2"/>
    <mergeCell ref="AC2:AD2"/>
    <mergeCell ref="AC1:AD1"/>
  </mergeCells>
  <printOptions gridLines="1" headings="1"/>
  <pageMargins left="0.25" right="0.25" top="0.5" bottom="0.5" header="0.25" footer="0.25"/>
  <pageSetup fitToHeight="2" fitToWidth="2" horizontalDpi="600" verticalDpi="600" orientation="landscape" paperSize="17" scale="62" r:id="rId3"/>
  <headerFooter alignWithMargins="0">
    <oddFooter>&amp;L&amp;F &amp;A&amp;RPage &amp;P</oddFooter>
  </headerFooter>
  <rowBreaks count="1" manualBreakCount="1">
    <brk id="57" max="65" man="1"/>
  </rowBreaks>
  <colBreaks count="1" manualBreakCount="1">
    <brk id="36" max="9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Gunther Freehill</dc:creator>
  <cp:keywords/>
  <dc:description/>
  <cp:lastModifiedBy>richardsonap</cp:lastModifiedBy>
  <cp:lastPrinted>2012-04-04T16:51:20Z</cp:lastPrinted>
  <dcterms:created xsi:type="dcterms:W3CDTF">2009-12-02T18:45:09Z</dcterms:created>
  <dcterms:modified xsi:type="dcterms:W3CDTF">2012-10-04T17:05:58Z</dcterms:modified>
  <cp:category/>
  <cp:version/>
  <cp:contentType/>
  <cp:contentStatus/>
</cp:coreProperties>
</file>